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1760" activeTab="0"/>
  </bookViews>
  <sheets>
    <sheet name="OPĆI DIO" sheetId="1" r:id="rId1"/>
    <sheet name="PRIHODI" sheetId="2" r:id="rId2"/>
    <sheet name="RASHODI" sheetId="3" r:id="rId3"/>
    <sheet name="RAČUN FINANCIRANJA" sheetId="4" r:id="rId4"/>
  </sheets>
  <definedNames/>
  <calcPr fullCalcOnLoad="1"/>
</workbook>
</file>

<file path=xl/sharedStrings.xml><?xml version="1.0" encoding="utf-8"?>
<sst xmlns="http://schemas.openxmlformats.org/spreadsheetml/2006/main" count="181" uniqueCount="128">
  <si>
    <t>RAZRED</t>
  </si>
  <si>
    <t>NAZIV PRIHODA</t>
  </si>
  <si>
    <t>Odjeljak</t>
  </si>
  <si>
    <t>Podskupina</t>
  </si>
  <si>
    <t>Skupina</t>
  </si>
  <si>
    <t>A.  RAČUN PRIHODA I RASHODA</t>
  </si>
  <si>
    <t xml:space="preserve">     PRIHODI</t>
  </si>
  <si>
    <t>Prihodi poslovanja</t>
  </si>
  <si>
    <t>Prihodi od imovine</t>
  </si>
  <si>
    <t>Prihodi od financijske imovine</t>
  </si>
  <si>
    <t>Kamate na oročena sredstva i depozite po viđenju</t>
  </si>
  <si>
    <t>Prihodi od nefinancijske imovine</t>
  </si>
  <si>
    <t>Prihodi od upravnih i administrativnih pristojbi, pristojbi po posebnim propisima i naknadama</t>
  </si>
  <si>
    <t>Prihodi po posebnim propisima</t>
  </si>
  <si>
    <t>Ostali prihodi</t>
  </si>
  <si>
    <t>Prihodi od prodaje nefinancijske imovine</t>
  </si>
  <si>
    <t>Prihodi od prodaje proizvedene dugotrajne imovine</t>
  </si>
  <si>
    <t>Prihodi od prodaje prijevoznih sredstava</t>
  </si>
  <si>
    <t>Primici od zaduživanja</t>
  </si>
  <si>
    <t>RASHODI</t>
  </si>
  <si>
    <t>NAZIV RASHODA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</si>
  <si>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</si>
  <si>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</si>
  <si>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</si>
  <si>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</si>
  <si>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</si>
  <si>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</si>
  <si>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</si>
  <si>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</si>
  <si>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</si>
  <si>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</si>
  <si>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</si>
  <si>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</si>
  <si>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</si>
  <si>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</si>
  <si>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</si>
  <si>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</si>
  <si>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djelovi za tekuće i investicijsko održavanje</t>
  </si>
  <si>
    <t>Sitni inventar i auto gume</t>
  </si>
  <si>
    <t>Rashodi za usluge</t>
  </si>
  <si>
    <t>Usluge telefona, pošte i prijevoza</t>
  </si>
  <si>
    <t>Usluge tekućeg i investicijskog održavanja</t>
  </si>
  <si>
    <t>Komunalne usluge</t>
  </si>
  <si>
    <t>Intelektualne i osbne usluge</t>
  </si>
  <si>
    <t>Računalne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</si>
  <si>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</si>
  <si>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</si>
  <si>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</si>
  <si>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</si>
  <si>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</t>
  </si>
  <si>
    <t>Pristojbe i naknade</t>
  </si>
  <si>
    <t>Financijski rashodi</t>
  </si>
  <si>
    <t>Ostali financijski rashodi</t>
  </si>
  <si>
    <t>Bankarske usluge i usluge platnog prometa</t>
  </si>
  <si>
    <t>Zatezne kamate</t>
  </si>
  <si>
    <t>Pomoći dane u inozemstvo i unutar općeg proračuna</t>
  </si>
  <si>
    <t>Pomoći unutar općeg proračuna</t>
  </si>
  <si>
    <t xml:space="preserve">     PRIMICI</t>
  </si>
  <si>
    <t>UKUPNI RASHODI (razred 3 + 4)</t>
  </si>
  <si>
    <t>Rashodi za nabavu nefinacijske imovine</t>
  </si>
  <si>
    <t>Rashodi za nabavu proizvedene dugotrajne imovine</t>
  </si>
  <si>
    <t>Postrojenja i oprema</t>
  </si>
  <si>
    <t>Uredska oprema i namještaj</t>
  </si>
  <si>
    <t>Komunikacijska oprema</t>
  </si>
  <si>
    <t xml:space="preserve"> A. RAČUN PRIHODA I RASHODA</t>
  </si>
  <si>
    <t>1. PRIHODI POSLOVANJA</t>
  </si>
  <si>
    <t>2. PRIHODI OD PRODAJE NEFINANCIJSKE IMOVINE</t>
  </si>
  <si>
    <t>3. UKUPNO PRIHODI</t>
  </si>
  <si>
    <t>4. RASHODI POSLOVANJA</t>
  </si>
  <si>
    <t>5. RASHODI ZA NABAVU NEFINANCIJSKE IMOVINE</t>
  </si>
  <si>
    <t>2. IZDACI ZA FINANC. IMOVINU I OTPLATU ZAJMOVA</t>
  </si>
  <si>
    <t>3. RAZLIKA – zaduživanja / financiranja (1-2)</t>
  </si>
  <si>
    <t>C. VIŠAK / MANJAK PRIHODA</t>
  </si>
  <si>
    <t>1. VIŠAK PRIHODA IZ PRETHODNOG RAZDOBLJA</t>
  </si>
  <si>
    <t>2. MANJAK PRIHODA</t>
  </si>
  <si>
    <t>D.  REKAPITULACIJA</t>
  </si>
  <si>
    <t>B. RAČUN FINANCIRANJA</t>
  </si>
  <si>
    <t>Izdaci za financijsku imovinu i otplate zajmova</t>
  </si>
  <si>
    <t>Izdaci za otplatu glavnice primljenih kredita i zajmova</t>
  </si>
  <si>
    <t>1. PRIMICI OD FINANCIJSKE IMOVINE I ZADUŽIVANJA</t>
  </si>
  <si>
    <t>1. UKUPNO PRIHODI I PRIMICI + VIŠAK</t>
  </si>
  <si>
    <t>OPĆI DIO</t>
  </si>
  <si>
    <t>B.  RAČUN FINANCIRANJA</t>
  </si>
  <si>
    <t>UKUPNI PRIHODI (razred 6 + 7)</t>
  </si>
  <si>
    <t>Ostale naknade troškova zaposlenima</t>
  </si>
  <si>
    <t>Građevinski objekti</t>
  </si>
  <si>
    <t>Poslovni objekti</t>
  </si>
  <si>
    <t xml:space="preserve">Tekuće pomoći unutar općeg proračuna - nerazvrstane ceste </t>
  </si>
  <si>
    <t>Usluge promidžbe i informiranja i oglasi</t>
  </si>
  <si>
    <t>Prijevozna sredstva u cestovnom prometu-osobni automobil</t>
  </si>
  <si>
    <t>Primici od financijske imovine i zaduživanja</t>
  </si>
  <si>
    <t>Primljeni zajmovi od trgovačkih društava i obrtnika izvan javnog sektora</t>
  </si>
  <si>
    <t>Otplata glavnice primljenih zajmova od trgovačkih društava i obrtnika  izvan javnog sektora</t>
  </si>
  <si>
    <t>Otplata glavnice primljenih zajmova od tuzemnih trgovačkih društava izvan javnog sektora</t>
  </si>
  <si>
    <t>Izvršenje 2013.</t>
  </si>
  <si>
    <t>Pomoći od subjekata unutar općeg proračuna</t>
  </si>
  <si>
    <t>Pomoći od ostalih subjekata unutar općeg proračuna</t>
  </si>
  <si>
    <t>Tekuće pomoći od ostalih subjekata unutar općeg proračuna</t>
  </si>
  <si>
    <t>Prihodi od zakupa i iznajmljivanja imovine</t>
  </si>
  <si>
    <t>Naknade za ceste (godišnja naknada za uporabu javnih cesta što se plaća pri reg. mot. i priklj. vozila) i ostale naknade)</t>
  </si>
  <si>
    <t>Kazne, upravne mjere i ostali prihodi</t>
  </si>
  <si>
    <t>Ceste, željeznice i ostali prometni objekti</t>
  </si>
  <si>
    <t>Oprema za održavanje i zaštitu</t>
  </si>
  <si>
    <t>Ostale usluge i troš. vođenja i naplate cestarine</t>
  </si>
  <si>
    <t xml:space="preserve">Naknada troškova osobama izvan radnog odnosa </t>
  </si>
  <si>
    <t>7. UKUPNI RASHODI</t>
  </si>
  <si>
    <t xml:space="preserve">6. MANJAK PRIHODA IZ 2012. </t>
  </si>
  <si>
    <t>8. RAZLIKA – višak / manjak (3 – 7)</t>
  </si>
  <si>
    <t>GODIŠNJI IZVJEŠTAJ O IZVRŠENJU FINANCIJSKOG PLANA ZA 2014. GODINU</t>
  </si>
  <si>
    <t>Izvorni plan 2014.</t>
  </si>
  <si>
    <t>Izvršenje 2014.</t>
  </si>
  <si>
    <t>Indeks izvršenja 2014/2013</t>
  </si>
  <si>
    <t>Indeks izvršenja        2014.</t>
  </si>
  <si>
    <t>Prihodi i rashodi, te primici i izdaci po ekononmskoj klasifikaciji utvrđuju se u Računu prihoda i rashoda i Računu financiranja za 2014. godinu:</t>
  </si>
  <si>
    <t>Prihodi od zateznih kamata</t>
  </si>
  <si>
    <t>Naknada za dana jamstva</t>
  </si>
  <si>
    <t xml:space="preserve">Ostali prihodi na temelju ugovornih obveza sufinanciranje lokalne samouprave </t>
  </si>
  <si>
    <t>Rashodi za dodatna ulaganja na nefinacijskoj imovini</t>
  </si>
  <si>
    <t xml:space="preserve">Dodatna ulaganja na građevinskim objektima </t>
  </si>
  <si>
    <t>Ostali prihodi za posebne namjene</t>
  </si>
  <si>
    <t xml:space="preserve">3. VIŠAK/ MANJAK PRIHODA </t>
  </si>
  <si>
    <t>2. POTRAŽIVANJA IZ 2013.</t>
  </si>
  <si>
    <t>4. UKUPNO RASHODI I IZDACI</t>
  </si>
  <si>
    <t>3. UKUPNO PRIHODI I PRIMICI + VIŠAK +         POTRAŽIVANJA IZ 2013.</t>
  </si>
  <si>
    <t xml:space="preserve">Ostali nespomenuti financijski rashodi slivna vodna naknada </t>
  </si>
  <si>
    <t>RAZ     RED</t>
  </si>
  <si>
    <r>
      <t>ŽUPANIJSKA UPRAVA ZA CESTE LIČKO-SENJSKE ŽUPANIJE</t>
    </r>
    <r>
      <rPr>
        <sz val="16"/>
        <rFont val="Arial"/>
        <family val="2"/>
      </rPr>
      <t xml:space="preserve"> podnosi</t>
    </r>
  </si>
  <si>
    <t>Na temelju Zakona o proračunu (NN 87/08 i 136/12) i Pravilnika o polugodišnjem i godišnjem izvještaju o izvršenju proračuna (NN 24/13)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</si>
</sst>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4" fontId="9" fillId="33" borderId="0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vertical="center" wrapText="1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53" fillId="0" borderId="0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3" fillId="34" borderId="13" xfId="0" applyNumberFormat="1" applyFont="1" applyFill="1" applyBorder="1" applyAlignment="1">
      <alignment horizontal="right" vertical="center"/>
    </xf>
    <xf numFmtId="4" fontId="3" fillId="34" borderId="14" xfId="0" applyNumberFormat="1" applyFont="1" applyFill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vertical="center" wrapText="1"/>
    </xf>
    <xf numFmtId="4" fontId="11" fillId="0" borderId="16" xfId="0" applyNumberFormat="1" applyFont="1" applyBorder="1" applyAlignment="1">
      <alignment vertical="center" wrapText="1"/>
    </xf>
    <xf numFmtId="4" fontId="11" fillId="0" borderId="20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vertical="center"/>
    </xf>
    <xf numFmtId="4" fontId="11" fillId="0" borderId="22" xfId="0" applyNumberFormat="1" applyFont="1" applyBorder="1" applyAlignment="1">
      <alignment vertical="center"/>
    </xf>
    <xf numFmtId="4" fontId="11" fillId="33" borderId="20" xfId="0" applyNumberFormat="1" applyFont="1" applyFill="1" applyBorder="1" applyAlignment="1">
      <alignment horizontal="right" vertical="center"/>
    </xf>
    <xf numFmtId="4" fontId="11" fillId="0" borderId="20" xfId="0" applyNumberFormat="1" applyFont="1" applyBorder="1" applyAlignment="1">
      <alignment horizontal="right" vertical="center"/>
    </xf>
    <xf numFmtId="0" fontId="11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 wrapText="1"/>
    </xf>
    <xf numFmtId="0" fontId="3" fillId="0" borderId="2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vertical="center"/>
    </xf>
    <xf numFmtId="4" fontId="11" fillId="0" borderId="24" xfId="0" applyNumberFormat="1" applyFont="1" applyBorder="1" applyAlignment="1">
      <alignment horizontal="right" vertical="center"/>
    </xf>
    <xf numFmtId="0" fontId="3" fillId="0" borderId="22" xfId="0" applyNumberFormat="1" applyFont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vertical="center" wrapText="1"/>
    </xf>
    <xf numFmtId="4" fontId="11" fillId="0" borderId="2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vertical="center" wrapText="1" shrinkToFit="1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 wrapText="1"/>
    </xf>
    <xf numFmtId="4" fontId="11" fillId="0" borderId="18" xfId="0" applyNumberFormat="1" applyFont="1" applyBorder="1" applyAlignment="1">
      <alignment horizontal="right" vertical="center"/>
    </xf>
    <xf numFmtId="4" fontId="11" fillId="0" borderId="25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 wrapText="1"/>
    </xf>
    <xf numFmtId="4" fontId="11" fillId="0" borderId="0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0" fontId="12" fillId="35" borderId="14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horizontal="right" vertical="center" wrapText="1"/>
    </xf>
    <xf numFmtId="0" fontId="13" fillId="0" borderId="28" xfId="0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4" fontId="13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11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/>
    </xf>
    <xf numFmtId="4" fontId="13" fillId="0" borderId="11" xfId="0" applyNumberFormat="1" applyFont="1" applyBorder="1" applyAlignment="1">
      <alignment vertical="center" wrapText="1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4" fontId="11" fillId="0" borderId="29" xfId="0" applyNumberFormat="1" applyFont="1" applyBorder="1" applyAlignment="1">
      <alignment vertical="center"/>
    </xf>
    <xf numFmtId="4" fontId="11" fillId="0" borderId="30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34" borderId="2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90" zoomScaleNormal="90" zoomScalePageLayoutView="0" workbookViewId="0" topLeftCell="A16">
      <selection activeCell="I36" sqref="I36"/>
    </sheetView>
  </sheetViews>
  <sheetFormatPr defaultColWidth="9.140625" defaultRowHeight="12.75"/>
  <cols>
    <col min="1" max="1" width="62.7109375" style="9" customWidth="1"/>
    <col min="2" max="3" width="21.421875" style="9" customWidth="1"/>
    <col min="4" max="4" width="20.7109375" style="9" customWidth="1"/>
    <col min="5" max="5" width="15.140625" style="9" customWidth="1"/>
    <col min="6" max="6" width="12.00390625" style="9" customWidth="1"/>
    <col min="7" max="9" width="16.7109375" style="9" customWidth="1"/>
    <col min="10" max="16384" width="9.140625" style="9" customWidth="1"/>
  </cols>
  <sheetData>
    <row r="1" spans="1:6" ht="15" customHeight="1">
      <c r="A1" s="148" t="s">
        <v>127</v>
      </c>
      <c r="B1" s="148"/>
      <c r="C1" s="148"/>
      <c r="D1" s="148"/>
      <c r="E1" s="148"/>
      <c r="F1" s="148"/>
    </row>
    <row r="2" spans="1:6" ht="21" customHeight="1">
      <c r="A2" s="149" t="s">
        <v>126</v>
      </c>
      <c r="B2" s="149"/>
      <c r="C2" s="149"/>
      <c r="D2" s="149"/>
      <c r="E2" s="149"/>
      <c r="F2" s="149"/>
    </row>
    <row r="3" spans="1:6" ht="15" customHeight="1">
      <c r="A3" s="142"/>
      <c r="B3" s="142"/>
      <c r="C3" s="142"/>
      <c r="D3" s="142"/>
      <c r="E3" s="142"/>
      <c r="F3" s="142"/>
    </row>
    <row r="4" spans="1:6" ht="15" customHeight="1">
      <c r="A4" s="143" t="s">
        <v>81</v>
      </c>
      <c r="B4" s="142"/>
      <c r="C4" s="142"/>
      <c r="D4" s="142"/>
      <c r="E4" s="142"/>
      <c r="F4" s="142"/>
    </row>
    <row r="5" spans="1:8" ht="15" customHeight="1">
      <c r="A5" s="144"/>
      <c r="B5" s="144"/>
      <c r="C5" s="144"/>
      <c r="D5" s="144"/>
      <c r="E5" s="144"/>
      <c r="F5" s="144"/>
      <c r="H5" s="16"/>
    </row>
    <row r="6" spans="1:9" ht="20.25">
      <c r="A6" s="147" t="s">
        <v>108</v>
      </c>
      <c r="B6" s="147"/>
      <c r="C6" s="147"/>
      <c r="D6" s="147"/>
      <c r="E6" s="147"/>
      <c r="F6" s="147"/>
      <c r="G6" s="16"/>
      <c r="H6" s="33"/>
      <c r="I6" s="16"/>
    </row>
    <row r="7" spans="1:6" ht="15.75" thickBot="1">
      <c r="A7" s="17"/>
      <c r="B7" s="37"/>
      <c r="C7" s="37"/>
      <c r="D7" s="37"/>
      <c r="E7" s="37"/>
      <c r="F7" s="37"/>
    </row>
    <row r="8" spans="1:6" ht="55.5" customHeight="1" thickBot="1">
      <c r="A8" s="124" t="s">
        <v>64</v>
      </c>
      <c r="B8" s="125" t="s">
        <v>94</v>
      </c>
      <c r="C8" s="125" t="s">
        <v>109</v>
      </c>
      <c r="D8" s="125" t="s">
        <v>110</v>
      </c>
      <c r="E8" s="125" t="s">
        <v>111</v>
      </c>
      <c r="F8" s="125" t="s">
        <v>112</v>
      </c>
    </row>
    <row r="9" spans="1:6" ht="6.75" customHeight="1">
      <c r="A9" s="126"/>
      <c r="B9" s="127"/>
      <c r="C9" s="127"/>
      <c r="D9" s="127"/>
      <c r="E9" s="128"/>
      <c r="F9" s="128"/>
    </row>
    <row r="10" spans="1:6" ht="18" customHeight="1">
      <c r="A10" s="129" t="s">
        <v>65</v>
      </c>
      <c r="B10" s="130">
        <f>PRIHODI!F9</f>
        <v>37758900</v>
      </c>
      <c r="C10" s="130">
        <f>PRIHODI!G9</f>
        <v>33978126</v>
      </c>
      <c r="D10" s="130">
        <f>PRIHODI!H9</f>
        <v>34970815</v>
      </c>
      <c r="E10" s="131">
        <f aca="true" t="shared" si="0" ref="E10:E16">D10/B10*100</f>
        <v>92.61608521434682</v>
      </c>
      <c r="F10" s="131">
        <f aca="true" t="shared" si="1" ref="F10:F16">D10/C10*100</f>
        <v>102.92155311920381</v>
      </c>
    </row>
    <row r="11" spans="1:6" ht="18" customHeight="1">
      <c r="A11" s="129" t="s">
        <v>66</v>
      </c>
      <c r="B11" s="130">
        <f>PRIHODI!F27</f>
        <v>30000</v>
      </c>
      <c r="C11" s="130">
        <f>PRIHODI!G27</f>
        <v>0</v>
      </c>
      <c r="D11" s="130">
        <f>PRIHODI!H27</f>
        <v>0</v>
      </c>
      <c r="E11" s="131">
        <f t="shared" si="0"/>
        <v>0</v>
      </c>
      <c r="F11" s="130">
        <v>0</v>
      </c>
    </row>
    <row r="12" spans="1:8" s="18" customFormat="1" ht="18" customHeight="1">
      <c r="A12" s="129" t="s">
        <v>67</v>
      </c>
      <c r="B12" s="130">
        <f>B10+B11</f>
        <v>37788900</v>
      </c>
      <c r="C12" s="130">
        <f>C10+C11</f>
        <v>33978126</v>
      </c>
      <c r="D12" s="130">
        <f>D10+D11</f>
        <v>34970815</v>
      </c>
      <c r="E12" s="131">
        <f t="shared" si="0"/>
        <v>92.54255879371985</v>
      </c>
      <c r="F12" s="131">
        <f t="shared" si="1"/>
        <v>102.92155311920381</v>
      </c>
      <c r="H12" s="28"/>
    </row>
    <row r="13" spans="1:8" ht="18" customHeight="1">
      <c r="A13" s="129" t="s">
        <v>68</v>
      </c>
      <c r="B13" s="130">
        <f>RASHODI!F7</f>
        <v>36242641</v>
      </c>
      <c r="C13" s="130">
        <f>RASHODI!G7</f>
        <v>36917000</v>
      </c>
      <c r="D13" s="130">
        <f>RASHODI!H7</f>
        <v>34980802</v>
      </c>
      <c r="E13" s="131">
        <f t="shared" si="0"/>
        <v>96.51835803025503</v>
      </c>
      <c r="F13" s="131">
        <f t="shared" si="1"/>
        <v>94.75526722106346</v>
      </c>
      <c r="H13" s="29"/>
    </row>
    <row r="14" spans="1:8" ht="18" customHeight="1">
      <c r="A14" s="129" t="s">
        <v>69</v>
      </c>
      <c r="B14" s="130">
        <f>RASHODI!F58</f>
        <v>665762</v>
      </c>
      <c r="C14" s="130">
        <f>RASHODI!G58</f>
        <v>1101000</v>
      </c>
      <c r="D14" s="130">
        <f>RASHODI!H58</f>
        <v>711532</v>
      </c>
      <c r="E14" s="131">
        <f t="shared" si="0"/>
        <v>106.87482914314725</v>
      </c>
      <c r="F14" s="131">
        <f t="shared" si="1"/>
        <v>64.62597638510445</v>
      </c>
      <c r="H14" s="28"/>
    </row>
    <row r="15" spans="1:6" ht="18" customHeight="1">
      <c r="A15" s="129" t="s">
        <v>106</v>
      </c>
      <c r="B15" s="130">
        <v>21054</v>
      </c>
      <c r="C15" s="130">
        <v>0</v>
      </c>
      <c r="D15" s="130">
        <v>0</v>
      </c>
      <c r="E15" s="130">
        <v>0</v>
      </c>
      <c r="F15" s="130">
        <v>0</v>
      </c>
    </row>
    <row r="16" spans="1:6" s="18" customFormat="1" ht="18" customHeight="1">
      <c r="A16" s="129" t="s">
        <v>105</v>
      </c>
      <c r="B16" s="130">
        <f>B13+B14+B15</f>
        <v>36929457</v>
      </c>
      <c r="C16" s="130">
        <f>C13+C14</f>
        <v>38018000</v>
      </c>
      <c r="D16" s="130">
        <f>D13+D14+D15</f>
        <v>35692334</v>
      </c>
      <c r="E16" s="131">
        <f t="shared" si="0"/>
        <v>96.65003739426767</v>
      </c>
      <c r="F16" s="131">
        <f t="shared" si="1"/>
        <v>93.88272397285496</v>
      </c>
    </row>
    <row r="17" spans="1:6" s="14" customFormat="1" ht="18" customHeight="1">
      <c r="A17" s="132" t="s">
        <v>107</v>
      </c>
      <c r="B17" s="133">
        <f>B12-B16</f>
        <v>859443</v>
      </c>
      <c r="C17" s="133">
        <f>C12-C16</f>
        <v>-4039874</v>
      </c>
      <c r="D17" s="133">
        <f>D12-D16</f>
        <v>-721519</v>
      </c>
      <c r="E17" s="134">
        <v>0</v>
      </c>
      <c r="F17" s="134">
        <v>0</v>
      </c>
    </row>
    <row r="18" spans="1:6" ht="19.5" customHeight="1">
      <c r="A18" s="135"/>
      <c r="B18" s="136"/>
      <c r="C18" s="136"/>
      <c r="D18" s="136"/>
      <c r="E18" s="136"/>
      <c r="F18" s="136"/>
    </row>
    <row r="19" spans="1:6" ht="19.5" customHeight="1" thickBot="1">
      <c r="A19" s="135"/>
      <c r="B19" s="136"/>
      <c r="C19" s="136"/>
      <c r="D19" s="136"/>
      <c r="E19" s="136"/>
      <c r="F19" s="136"/>
    </row>
    <row r="20" spans="1:6" ht="56.25" customHeight="1" thickBot="1">
      <c r="A20" s="124" t="s">
        <v>76</v>
      </c>
      <c r="B20" s="125" t="s">
        <v>94</v>
      </c>
      <c r="C20" s="125" t="s">
        <v>109</v>
      </c>
      <c r="D20" s="125" t="s">
        <v>110</v>
      </c>
      <c r="E20" s="125" t="s">
        <v>111</v>
      </c>
      <c r="F20" s="125" t="s">
        <v>112</v>
      </c>
    </row>
    <row r="21" spans="1:6" ht="6.75" customHeight="1">
      <c r="A21" s="126"/>
      <c r="B21" s="127"/>
      <c r="C21" s="127"/>
      <c r="D21" s="127"/>
      <c r="E21" s="136"/>
      <c r="F21" s="136"/>
    </row>
    <row r="22" spans="1:6" ht="18" customHeight="1">
      <c r="A22" s="129" t="s">
        <v>79</v>
      </c>
      <c r="B22" s="130">
        <f>'RAČUN FINANCIRANJA'!F7</f>
        <v>0</v>
      </c>
      <c r="C22" s="130">
        <v>0</v>
      </c>
      <c r="D22" s="130">
        <v>0</v>
      </c>
      <c r="E22" s="137">
        <v>0</v>
      </c>
      <c r="F22" s="131">
        <f>0</f>
        <v>0</v>
      </c>
    </row>
    <row r="23" spans="1:8" ht="39" customHeight="1">
      <c r="A23" s="129" t="s">
        <v>70</v>
      </c>
      <c r="B23" s="130">
        <f>'RAČUN FINANCIRANJA'!F14</f>
        <v>0</v>
      </c>
      <c r="C23" s="130">
        <f>'RAČUN FINANCIRANJA'!G14</f>
        <v>0</v>
      </c>
      <c r="D23" s="130">
        <f>'RAČUN FINANCIRANJA'!H14</f>
        <v>0</v>
      </c>
      <c r="E23" s="131">
        <v>0</v>
      </c>
      <c r="F23" s="131">
        <v>0</v>
      </c>
      <c r="H23" s="19"/>
    </row>
    <row r="24" spans="1:8" s="14" customFormat="1" ht="18" customHeight="1">
      <c r="A24" s="132" t="s">
        <v>71</v>
      </c>
      <c r="B24" s="133">
        <f>B22-B23</f>
        <v>0</v>
      </c>
      <c r="C24" s="133">
        <f>C22-C23</f>
        <v>0</v>
      </c>
      <c r="D24" s="133">
        <f>D22-D23</f>
        <v>0</v>
      </c>
      <c r="E24" s="138">
        <v>0</v>
      </c>
      <c r="F24" s="138">
        <v>0</v>
      </c>
      <c r="H24"/>
    </row>
    <row r="25" spans="1:7" ht="19.5" customHeight="1">
      <c r="A25" s="135"/>
      <c r="B25" s="136"/>
      <c r="C25" s="136"/>
      <c r="D25" s="136"/>
      <c r="E25" s="136"/>
      <c r="F25" s="136"/>
      <c r="G25" s="30"/>
    </row>
    <row r="26" spans="1:6" ht="19.5" customHeight="1" thickBot="1">
      <c r="A26" s="135"/>
      <c r="B26" s="136"/>
      <c r="C26" s="136"/>
      <c r="D26" s="136"/>
      <c r="E26" s="136"/>
      <c r="F26" s="136"/>
    </row>
    <row r="27" spans="1:6" ht="54" customHeight="1" thickBot="1">
      <c r="A27" s="124" t="s">
        <v>72</v>
      </c>
      <c r="B27" s="125" t="s">
        <v>94</v>
      </c>
      <c r="C27" s="125" t="s">
        <v>109</v>
      </c>
      <c r="D27" s="125" t="s">
        <v>110</v>
      </c>
      <c r="E27" s="125" t="s">
        <v>111</v>
      </c>
      <c r="F27" s="125" t="s">
        <v>112</v>
      </c>
    </row>
    <row r="28" spans="1:6" ht="6.75" customHeight="1">
      <c r="A28" s="126"/>
      <c r="B28" s="127"/>
      <c r="C28" s="127"/>
      <c r="D28" s="127"/>
      <c r="E28" s="136"/>
      <c r="F28" s="136"/>
    </row>
    <row r="29" spans="1:6" s="18" customFormat="1" ht="18" customHeight="1">
      <c r="A29" s="129" t="s">
        <v>73</v>
      </c>
      <c r="B29" s="130">
        <v>859443</v>
      </c>
      <c r="C29" s="130">
        <v>859443</v>
      </c>
      <c r="D29" s="130">
        <v>859443</v>
      </c>
      <c r="E29" s="131">
        <f>D29/B29*100</f>
        <v>100</v>
      </c>
      <c r="F29" s="131">
        <f>D29/C29*100</f>
        <v>100</v>
      </c>
    </row>
    <row r="30" spans="1:6" ht="18" customHeight="1">
      <c r="A30" s="129" t="s">
        <v>74</v>
      </c>
      <c r="B30" s="130">
        <v>0</v>
      </c>
      <c r="C30" s="130">
        <v>0</v>
      </c>
      <c r="D30" s="130">
        <v>721519</v>
      </c>
      <c r="E30" s="137">
        <v>0</v>
      </c>
      <c r="F30" s="137">
        <v>0</v>
      </c>
    </row>
    <row r="31" spans="1:6" s="14" customFormat="1" ht="19.5" customHeight="1" thickBot="1">
      <c r="A31" s="139" t="s">
        <v>120</v>
      </c>
      <c r="B31" s="138">
        <f>B29-B30</f>
        <v>859443</v>
      </c>
      <c r="C31" s="138">
        <f>C29-C30</f>
        <v>859443</v>
      </c>
      <c r="D31" s="138">
        <f>D29-D30</f>
        <v>137924</v>
      </c>
      <c r="E31" s="138">
        <f>D31/B31*100</f>
        <v>16.048068341937743</v>
      </c>
      <c r="F31" s="138">
        <f>D31/C31*100</f>
        <v>16.048068341937743</v>
      </c>
    </row>
    <row r="32" spans="1:6" ht="54" customHeight="1" thickBot="1">
      <c r="A32" s="124" t="s">
        <v>75</v>
      </c>
      <c r="B32" s="125" t="s">
        <v>94</v>
      </c>
      <c r="C32" s="125" t="s">
        <v>109</v>
      </c>
      <c r="D32" s="125" t="s">
        <v>110</v>
      </c>
      <c r="E32" s="125" t="s">
        <v>111</v>
      </c>
      <c r="F32" s="125" t="s">
        <v>112</v>
      </c>
    </row>
    <row r="33" spans="1:6" ht="7.5" customHeight="1">
      <c r="A33" s="126"/>
      <c r="B33" s="127"/>
      <c r="C33" s="127"/>
      <c r="D33" s="127"/>
      <c r="E33" s="136"/>
      <c r="F33" s="136"/>
    </row>
    <row r="34" spans="1:6" ht="18" customHeight="1">
      <c r="A34" s="129" t="s">
        <v>80</v>
      </c>
      <c r="B34" s="130">
        <f>B12</f>
        <v>37788900</v>
      </c>
      <c r="C34" s="130">
        <f>C12+C29</f>
        <v>34837569</v>
      </c>
      <c r="D34" s="130">
        <f>D12+D29</f>
        <v>35830258</v>
      </c>
      <c r="E34" s="131">
        <f>D34/B34*100</f>
        <v>94.81688538168615</v>
      </c>
      <c r="F34" s="131">
        <f>D34/C34*100</f>
        <v>102.84947838926419</v>
      </c>
    </row>
    <row r="35" spans="1:7" ht="18" customHeight="1">
      <c r="A35" s="129" t="s">
        <v>121</v>
      </c>
      <c r="B35" s="130">
        <v>0</v>
      </c>
      <c r="C35" s="130">
        <v>3180431</v>
      </c>
      <c r="D35" s="130">
        <v>0</v>
      </c>
      <c r="E35" s="131">
        <v>0</v>
      </c>
      <c r="F35" s="131">
        <v>0</v>
      </c>
      <c r="G35" s="31"/>
    </row>
    <row r="36" spans="1:8" ht="38.25" customHeight="1">
      <c r="A36" s="129" t="s">
        <v>123</v>
      </c>
      <c r="B36" s="130">
        <v>0</v>
      </c>
      <c r="C36" s="130">
        <f>C34+C35</f>
        <v>38018000</v>
      </c>
      <c r="D36" s="130">
        <v>0</v>
      </c>
      <c r="E36" s="131">
        <v>0</v>
      </c>
      <c r="F36" s="131">
        <v>0</v>
      </c>
      <c r="G36" s="32"/>
      <c r="H36" s="16"/>
    </row>
    <row r="37" spans="1:6" ht="18" customHeight="1">
      <c r="A37" s="129" t="s">
        <v>122</v>
      </c>
      <c r="B37" s="130">
        <f>B16+B23</f>
        <v>36929457</v>
      </c>
      <c r="C37" s="130">
        <f>C16+C23</f>
        <v>38018000</v>
      </c>
      <c r="D37" s="140">
        <f>D16+D23</f>
        <v>35692334</v>
      </c>
      <c r="E37" s="131">
        <f>D37/B37*100</f>
        <v>96.65003739426767</v>
      </c>
      <c r="F37" s="131">
        <f>D37/C37*100</f>
        <v>93.88272397285496</v>
      </c>
    </row>
    <row r="38" spans="1:6" ht="15" customHeight="1">
      <c r="A38" s="136"/>
      <c r="B38" s="136"/>
      <c r="C38" s="136"/>
      <c r="D38" s="136"/>
      <c r="E38" s="136"/>
      <c r="F38" s="136"/>
    </row>
    <row r="39" spans="1:6" ht="15" customHeight="1">
      <c r="A39" s="136"/>
      <c r="B39" s="136"/>
      <c r="C39" s="136"/>
      <c r="D39" s="136"/>
      <c r="E39" s="136"/>
      <c r="F39" s="136"/>
    </row>
    <row r="40" spans="1:6" ht="15" customHeight="1">
      <c r="A40" s="136"/>
      <c r="B40" s="136"/>
      <c r="C40" s="136"/>
      <c r="D40" s="136"/>
      <c r="E40" s="136"/>
      <c r="F40" s="136"/>
    </row>
    <row r="41" spans="1:6" ht="15" customHeight="1">
      <c r="A41" s="136"/>
      <c r="B41" s="136"/>
      <c r="C41" s="136"/>
      <c r="D41" s="136"/>
      <c r="E41" s="136"/>
      <c r="F41" s="136"/>
    </row>
    <row r="42" spans="1:6" ht="15" customHeight="1">
      <c r="A42" s="136"/>
      <c r="B42" s="136"/>
      <c r="C42" s="136"/>
      <c r="D42" s="136"/>
      <c r="E42" s="136"/>
      <c r="F42" s="136"/>
    </row>
    <row r="43" spans="1:6" ht="15" customHeight="1">
      <c r="A43" s="136"/>
      <c r="B43" s="141"/>
      <c r="C43" s="136"/>
      <c r="D43" s="136"/>
      <c r="E43" s="136"/>
      <c r="F43" s="136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</sheetData>
  <sheetProtection/>
  <mergeCells count="3">
    <mergeCell ref="A6:F6"/>
    <mergeCell ref="A1:F1"/>
    <mergeCell ref="A2:F2"/>
  </mergeCells>
  <printOptions/>
  <pageMargins left="0.45" right="0.24" top="0.65" bottom="1" header="0.5" footer="0.5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7">
      <selection activeCell="N8" sqref="N8"/>
    </sheetView>
  </sheetViews>
  <sheetFormatPr defaultColWidth="9.140625" defaultRowHeight="12.75"/>
  <cols>
    <col min="1" max="1" width="9.28125" style="0" customWidth="1"/>
    <col min="2" max="2" width="7.7109375" style="0" customWidth="1"/>
    <col min="3" max="3" width="10.28125" style="0" customWidth="1"/>
    <col min="4" max="4" width="8.421875" style="0" customWidth="1"/>
    <col min="5" max="5" width="46.8515625" style="0" customWidth="1"/>
    <col min="6" max="8" width="14.7109375" style="0" customWidth="1"/>
    <col min="9" max="10" width="10.7109375" style="0" customWidth="1"/>
  </cols>
  <sheetData>
    <row r="1" spans="1:10" ht="14.25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150" t="s">
        <v>5</v>
      </c>
      <c r="B2" s="150"/>
      <c r="C2" s="150"/>
      <c r="D2" s="150"/>
      <c r="E2" s="38"/>
      <c r="F2" s="38"/>
      <c r="G2" s="38"/>
      <c r="H2" s="38"/>
      <c r="I2" s="38"/>
      <c r="J2" s="38"/>
    </row>
    <row r="3" spans="1:10" ht="18" customHeight="1">
      <c r="A3" s="150" t="s">
        <v>6</v>
      </c>
      <c r="B3" s="150"/>
      <c r="C3" s="150"/>
      <c r="D3" s="150"/>
      <c r="E3" s="38"/>
      <c r="F3" s="38"/>
      <c r="G3" s="38"/>
      <c r="H3" s="38"/>
      <c r="I3" s="38"/>
      <c r="J3" s="38"/>
    </row>
    <row r="4" spans="1:11" s="2" customFormat="1" ht="43.5" customHeight="1">
      <c r="A4" s="39" t="s">
        <v>0</v>
      </c>
      <c r="B4" s="39" t="s">
        <v>4</v>
      </c>
      <c r="C4" s="39" t="s">
        <v>3</v>
      </c>
      <c r="D4" s="39" t="s">
        <v>2</v>
      </c>
      <c r="E4" s="40" t="s">
        <v>1</v>
      </c>
      <c r="F4" s="41" t="s">
        <v>94</v>
      </c>
      <c r="G4" s="41" t="s">
        <v>109</v>
      </c>
      <c r="H4" s="41" t="s">
        <v>110</v>
      </c>
      <c r="I4" s="41" t="s">
        <v>111</v>
      </c>
      <c r="J4" s="41" t="s">
        <v>112</v>
      </c>
      <c r="K4" s="3"/>
    </row>
    <row r="5" spans="1:13" ht="14.25" customHeight="1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M5" s="20"/>
    </row>
    <row r="6" spans="1:10" ht="9.7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s="9" customFormat="1" ht="15" customHeight="1" thickBot="1">
      <c r="A7" s="151" t="s">
        <v>83</v>
      </c>
      <c r="B7" s="152"/>
      <c r="C7" s="152"/>
      <c r="D7" s="152"/>
      <c r="E7" s="152"/>
      <c r="F7" s="44">
        <f>F9+F27</f>
        <v>37788900</v>
      </c>
      <c r="G7" s="44">
        <f>G9+G27</f>
        <v>33978126</v>
      </c>
      <c r="H7" s="44">
        <f>H9+H27</f>
        <v>34970815</v>
      </c>
      <c r="I7" s="45">
        <f>H7/F7*100</f>
        <v>92.54255879371985</v>
      </c>
      <c r="J7" s="46">
        <f>H7/G7*100</f>
        <v>102.92155311920381</v>
      </c>
    </row>
    <row r="8" spans="1:10" s="9" customFormat="1" ht="11.25" customHeight="1" thickBot="1">
      <c r="A8" s="47"/>
      <c r="B8" s="48"/>
      <c r="C8" s="48"/>
      <c r="D8" s="48"/>
      <c r="E8" s="49"/>
      <c r="F8" s="50"/>
      <c r="G8" s="50"/>
      <c r="H8" s="50"/>
      <c r="I8" s="51"/>
      <c r="J8" s="52"/>
    </row>
    <row r="9" spans="1:11" s="4" customFormat="1" ht="15.75" customHeight="1" thickBot="1">
      <c r="A9" s="53">
        <v>6</v>
      </c>
      <c r="B9" s="53"/>
      <c r="C9" s="53"/>
      <c r="D9" s="53"/>
      <c r="E9" s="54" t="s">
        <v>7</v>
      </c>
      <c r="F9" s="55">
        <f>F10+F13+F20+F24</f>
        <v>37758900</v>
      </c>
      <c r="G9" s="55">
        <f>G10+G13+G20+G24</f>
        <v>33978126</v>
      </c>
      <c r="H9" s="55">
        <f>H10+H13+H20+H24</f>
        <v>34970815</v>
      </c>
      <c r="I9" s="56">
        <f aca="true" t="shared" si="0" ref="I9:I20">H9/F9*100</f>
        <v>92.61608521434682</v>
      </c>
      <c r="J9" s="56">
        <f aca="true" t="shared" si="1" ref="J9:J20">H9/G9*100</f>
        <v>102.92155311920381</v>
      </c>
      <c r="K9" s="22"/>
    </row>
    <row r="10" spans="1:10" s="4" customFormat="1" ht="15.75" customHeight="1">
      <c r="A10" s="53"/>
      <c r="B10" s="53">
        <v>63</v>
      </c>
      <c r="C10" s="53"/>
      <c r="D10" s="53"/>
      <c r="E10" s="54" t="s">
        <v>95</v>
      </c>
      <c r="F10" s="57">
        <f aca="true" t="shared" si="2" ref="F10:H11">F11</f>
        <v>24025336</v>
      </c>
      <c r="G10" s="57">
        <f t="shared" si="2"/>
        <v>21000000</v>
      </c>
      <c r="H10" s="58">
        <f t="shared" si="2"/>
        <v>21087155</v>
      </c>
      <c r="I10" s="51">
        <f t="shared" si="0"/>
        <v>87.77048945330047</v>
      </c>
      <c r="J10" s="51">
        <f t="shared" si="1"/>
        <v>100.4150238095238</v>
      </c>
    </row>
    <row r="11" spans="1:12" s="8" customFormat="1" ht="28.5" customHeight="1">
      <c r="A11" s="59"/>
      <c r="B11" s="59"/>
      <c r="C11" s="60">
        <v>634</v>
      </c>
      <c r="D11" s="59"/>
      <c r="E11" s="61" t="s">
        <v>96</v>
      </c>
      <c r="F11" s="62">
        <f t="shared" si="2"/>
        <v>24025336</v>
      </c>
      <c r="G11" s="63">
        <f t="shared" si="2"/>
        <v>21000000</v>
      </c>
      <c r="H11" s="62">
        <f t="shared" si="2"/>
        <v>21087155</v>
      </c>
      <c r="I11" s="64">
        <f t="shared" si="0"/>
        <v>87.77048945330047</v>
      </c>
      <c r="J11" s="64">
        <f t="shared" si="1"/>
        <v>100.4150238095238</v>
      </c>
      <c r="L11" s="25"/>
    </row>
    <row r="12" spans="1:10" s="4" customFormat="1" ht="29.25" customHeight="1">
      <c r="A12" s="53"/>
      <c r="B12" s="53"/>
      <c r="C12" s="65"/>
      <c r="D12" s="65">
        <v>6341</v>
      </c>
      <c r="E12" s="61" t="s">
        <v>97</v>
      </c>
      <c r="F12" s="66">
        <v>24025336</v>
      </c>
      <c r="G12" s="67">
        <v>21000000</v>
      </c>
      <c r="H12" s="66">
        <v>21087155</v>
      </c>
      <c r="I12" s="68">
        <f t="shared" si="0"/>
        <v>87.77048945330047</v>
      </c>
      <c r="J12" s="69">
        <f t="shared" si="1"/>
        <v>100.4150238095238</v>
      </c>
    </row>
    <row r="13" spans="1:12" s="4" customFormat="1" ht="15.75" customHeight="1">
      <c r="A13" s="70"/>
      <c r="B13" s="71">
        <v>64</v>
      </c>
      <c r="C13" s="71"/>
      <c r="D13" s="71"/>
      <c r="E13" s="72" t="s">
        <v>8</v>
      </c>
      <c r="F13" s="57">
        <f>F14+F17</f>
        <v>12607739</v>
      </c>
      <c r="G13" s="57">
        <f>G14+G17</f>
        <v>12968126</v>
      </c>
      <c r="H13" s="57">
        <f>H14+H17</f>
        <v>12926947</v>
      </c>
      <c r="I13" s="58">
        <f t="shared" si="0"/>
        <v>102.53184175211749</v>
      </c>
      <c r="J13" s="57">
        <f t="shared" si="1"/>
        <v>99.68245990207066</v>
      </c>
      <c r="L13" s="21"/>
    </row>
    <row r="14" spans="1:10" s="4" customFormat="1" ht="15.75" customHeight="1">
      <c r="A14" s="70"/>
      <c r="B14" s="70"/>
      <c r="C14" s="70">
        <v>641</v>
      </c>
      <c r="D14" s="70"/>
      <c r="E14" s="73" t="s">
        <v>9</v>
      </c>
      <c r="F14" s="66">
        <f>F15</f>
        <v>5816</v>
      </c>
      <c r="G14" s="66">
        <f>G15+G16</f>
        <v>171000</v>
      </c>
      <c r="H14" s="66">
        <f>H15</f>
        <v>3917</v>
      </c>
      <c r="I14" s="67">
        <f t="shared" si="0"/>
        <v>67.34869325997249</v>
      </c>
      <c r="J14" s="66">
        <f t="shared" si="1"/>
        <v>2.290643274853801</v>
      </c>
    </row>
    <row r="15" spans="1:10" s="4" customFormat="1" ht="33.75" customHeight="1">
      <c r="A15" s="70"/>
      <c r="B15" s="70"/>
      <c r="C15" s="70"/>
      <c r="D15" s="70">
        <v>6413</v>
      </c>
      <c r="E15" s="74" t="s">
        <v>10</v>
      </c>
      <c r="F15" s="66">
        <v>5816</v>
      </c>
      <c r="G15" s="66">
        <v>8000</v>
      </c>
      <c r="H15" s="66">
        <v>3917</v>
      </c>
      <c r="I15" s="67">
        <f t="shared" si="0"/>
        <v>67.34869325997249</v>
      </c>
      <c r="J15" s="66">
        <f t="shared" si="1"/>
        <v>48.9625</v>
      </c>
    </row>
    <row r="16" spans="1:10" s="4" customFormat="1" ht="15.75" customHeight="1">
      <c r="A16" s="70"/>
      <c r="B16" s="70"/>
      <c r="C16" s="70"/>
      <c r="D16" s="70">
        <v>6414</v>
      </c>
      <c r="E16" s="73" t="s">
        <v>114</v>
      </c>
      <c r="F16" s="66">
        <v>0</v>
      </c>
      <c r="G16" s="66">
        <v>163000</v>
      </c>
      <c r="H16" s="66">
        <v>0</v>
      </c>
      <c r="I16" s="67">
        <v>0</v>
      </c>
      <c r="J16" s="66">
        <v>0</v>
      </c>
    </row>
    <row r="17" spans="1:10" s="4" customFormat="1" ht="15.75" customHeight="1">
      <c r="A17" s="70"/>
      <c r="B17" s="70"/>
      <c r="C17" s="70">
        <v>642</v>
      </c>
      <c r="D17" s="70"/>
      <c r="E17" s="73" t="s">
        <v>11</v>
      </c>
      <c r="F17" s="66">
        <f>F18+F19</f>
        <v>12601923</v>
      </c>
      <c r="G17" s="66">
        <f>G18+G19</f>
        <v>12797126</v>
      </c>
      <c r="H17" s="66">
        <f>H18+H19</f>
        <v>12923030</v>
      </c>
      <c r="I17" s="67">
        <f t="shared" si="0"/>
        <v>102.54807936852177</v>
      </c>
      <c r="J17" s="145">
        <f t="shared" si="1"/>
        <v>100.98384590415066</v>
      </c>
    </row>
    <row r="18" spans="1:10" s="4" customFormat="1" ht="15.75" customHeight="1">
      <c r="A18" s="70"/>
      <c r="B18" s="70"/>
      <c r="C18" s="70"/>
      <c r="D18" s="70">
        <v>6422</v>
      </c>
      <c r="E18" s="73" t="s">
        <v>98</v>
      </c>
      <c r="F18" s="66">
        <v>19818</v>
      </c>
      <c r="G18" s="66">
        <v>27000</v>
      </c>
      <c r="H18" s="66">
        <v>28626</v>
      </c>
      <c r="I18" s="67">
        <f t="shared" si="0"/>
        <v>144.44444444444443</v>
      </c>
      <c r="J18" s="66">
        <f t="shared" si="1"/>
        <v>106.02222222222221</v>
      </c>
    </row>
    <row r="19" spans="1:10" s="4" customFormat="1" ht="43.5" customHeight="1">
      <c r="A19" s="70"/>
      <c r="B19" s="70"/>
      <c r="C19" s="70"/>
      <c r="D19" s="70">
        <v>6424</v>
      </c>
      <c r="E19" s="74" t="s">
        <v>99</v>
      </c>
      <c r="F19" s="66">
        <v>12582105</v>
      </c>
      <c r="G19" s="66">
        <v>12770126</v>
      </c>
      <c r="H19" s="66">
        <v>12894404</v>
      </c>
      <c r="I19" s="67">
        <f t="shared" si="0"/>
        <v>102.48208864891843</v>
      </c>
      <c r="J19" s="66">
        <f t="shared" si="1"/>
        <v>100.97319321673099</v>
      </c>
    </row>
    <row r="20" spans="1:10" s="4" customFormat="1" ht="45" customHeight="1">
      <c r="A20" s="70"/>
      <c r="B20" s="71">
        <v>65</v>
      </c>
      <c r="C20" s="71"/>
      <c r="D20" s="71"/>
      <c r="E20" s="75" t="s">
        <v>12</v>
      </c>
      <c r="F20" s="57">
        <f>F22</f>
        <v>3304</v>
      </c>
      <c r="G20" s="76">
        <f>G21</f>
        <v>10000</v>
      </c>
      <c r="H20" s="76">
        <f>H21</f>
        <v>14712</v>
      </c>
      <c r="I20" s="77">
        <f t="shared" si="0"/>
        <v>445.27845036319616</v>
      </c>
      <c r="J20" s="76">
        <f t="shared" si="1"/>
        <v>147.12</v>
      </c>
    </row>
    <row r="21" spans="1:10" s="4" customFormat="1" ht="15.75" customHeight="1">
      <c r="A21" s="70"/>
      <c r="B21" s="70"/>
      <c r="C21" s="70">
        <v>652</v>
      </c>
      <c r="D21" s="70"/>
      <c r="E21" s="73" t="s">
        <v>13</v>
      </c>
      <c r="F21" s="66">
        <f>F22</f>
        <v>3304</v>
      </c>
      <c r="G21" s="66">
        <f>G22</f>
        <v>10000</v>
      </c>
      <c r="H21" s="66">
        <f>H22+H23</f>
        <v>14712</v>
      </c>
      <c r="I21" s="67">
        <f aca="true" t="shared" si="3" ref="I21:I30">H21/F21*100</f>
        <v>445.27845036319616</v>
      </c>
      <c r="J21" s="78">
        <f>H21/G21*100</f>
        <v>147.12</v>
      </c>
    </row>
    <row r="22" spans="1:10" s="4" customFormat="1" ht="15.75" customHeight="1">
      <c r="A22" s="70"/>
      <c r="B22" s="70"/>
      <c r="C22" s="70"/>
      <c r="D22" s="70">
        <v>6526</v>
      </c>
      <c r="E22" s="73" t="s">
        <v>119</v>
      </c>
      <c r="F22" s="66">
        <v>3304</v>
      </c>
      <c r="G22" s="66">
        <v>10000</v>
      </c>
      <c r="H22" s="66">
        <v>9912</v>
      </c>
      <c r="I22" s="67">
        <f t="shared" si="3"/>
        <v>300</v>
      </c>
      <c r="J22" s="78">
        <f>H22/G22*100</f>
        <v>99.11999999999999</v>
      </c>
    </row>
    <row r="23" spans="1:10" s="4" customFormat="1" ht="15.75" customHeight="1">
      <c r="A23" s="70"/>
      <c r="B23" s="70"/>
      <c r="C23" s="70"/>
      <c r="D23" s="70">
        <v>6527</v>
      </c>
      <c r="E23" s="79" t="s">
        <v>115</v>
      </c>
      <c r="F23" s="66">
        <v>0</v>
      </c>
      <c r="G23" s="66">
        <v>0</v>
      </c>
      <c r="H23" s="66">
        <v>4800</v>
      </c>
      <c r="I23" s="67">
        <v>0</v>
      </c>
      <c r="J23" s="78">
        <v>0</v>
      </c>
    </row>
    <row r="24" spans="1:10" s="4" customFormat="1" ht="15" customHeight="1">
      <c r="A24" s="70"/>
      <c r="B24" s="71">
        <v>68</v>
      </c>
      <c r="C24" s="71"/>
      <c r="D24" s="71"/>
      <c r="E24" s="80" t="s">
        <v>100</v>
      </c>
      <c r="F24" s="76">
        <f>F25</f>
        <v>1122521</v>
      </c>
      <c r="G24" s="76">
        <f>G26</f>
        <v>0</v>
      </c>
      <c r="H24" s="76">
        <f>H26</f>
        <v>942001</v>
      </c>
      <c r="I24" s="77">
        <f t="shared" si="3"/>
        <v>83.91834094863259</v>
      </c>
      <c r="J24" s="81">
        <v>0</v>
      </c>
    </row>
    <row r="25" spans="1:10" s="4" customFormat="1" ht="15.75" customHeight="1">
      <c r="A25" s="70"/>
      <c r="B25" s="70"/>
      <c r="C25" s="70">
        <v>683</v>
      </c>
      <c r="D25" s="70"/>
      <c r="E25" s="82" t="s">
        <v>14</v>
      </c>
      <c r="F25" s="66">
        <f>F26</f>
        <v>1122521</v>
      </c>
      <c r="G25" s="66">
        <f>G26</f>
        <v>0</v>
      </c>
      <c r="H25" s="66">
        <v>942001</v>
      </c>
      <c r="I25" s="67">
        <f t="shared" si="3"/>
        <v>83.91834094863259</v>
      </c>
      <c r="J25" s="78">
        <v>0</v>
      </c>
    </row>
    <row r="26" spans="1:12" s="4" customFormat="1" ht="34.5" customHeight="1" thickBot="1">
      <c r="A26" s="70"/>
      <c r="B26" s="70"/>
      <c r="C26" s="70"/>
      <c r="D26" s="70">
        <v>6831</v>
      </c>
      <c r="E26" s="74" t="s">
        <v>116</v>
      </c>
      <c r="F26" s="146">
        <v>1122521</v>
      </c>
      <c r="G26" s="146">
        <v>0</v>
      </c>
      <c r="H26" s="83">
        <v>942001</v>
      </c>
      <c r="I26" s="67">
        <f t="shared" si="3"/>
        <v>83.91834094863259</v>
      </c>
      <c r="J26" s="78">
        <v>0</v>
      </c>
      <c r="L26" s="26"/>
    </row>
    <row r="27" spans="1:10" s="8" customFormat="1" ht="15.75" customHeight="1" thickBot="1">
      <c r="A27" s="84">
        <v>7</v>
      </c>
      <c r="B27" s="84"/>
      <c r="C27" s="84"/>
      <c r="D27" s="84"/>
      <c r="E27" s="80" t="s">
        <v>15</v>
      </c>
      <c r="F27" s="85">
        <f aca="true" t="shared" si="4" ref="F27:H29">F28</f>
        <v>30000</v>
      </c>
      <c r="G27" s="86">
        <f t="shared" si="4"/>
        <v>0</v>
      </c>
      <c r="H27" s="87">
        <f t="shared" si="4"/>
        <v>0</v>
      </c>
      <c r="I27" s="55">
        <f t="shared" si="3"/>
        <v>0</v>
      </c>
      <c r="J27" s="55">
        <v>0</v>
      </c>
    </row>
    <row r="28" spans="1:10" s="4" customFormat="1" ht="31.5" customHeight="1">
      <c r="A28" s="70"/>
      <c r="B28" s="71">
        <v>72</v>
      </c>
      <c r="C28" s="71"/>
      <c r="D28" s="71"/>
      <c r="E28" s="75" t="s">
        <v>16</v>
      </c>
      <c r="F28" s="57">
        <f t="shared" si="4"/>
        <v>30000</v>
      </c>
      <c r="G28" s="57">
        <f t="shared" si="4"/>
        <v>0</v>
      </c>
      <c r="H28" s="57">
        <f t="shared" si="4"/>
        <v>0</v>
      </c>
      <c r="I28" s="58">
        <f t="shared" si="3"/>
        <v>0</v>
      </c>
      <c r="J28" s="57">
        <v>0</v>
      </c>
    </row>
    <row r="29" spans="1:10" s="4" customFormat="1" ht="15.75" customHeight="1">
      <c r="A29" s="70"/>
      <c r="B29" s="70"/>
      <c r="C29" s="70">
        <v>723</v>
      </c>
      <c r="D29" s="70"/>
      <c r="E29" s="73" t="s">
        <v>17</v>
      </c>
      <c r="F29" s="66">
        <f t="shared" si="4"/>
        <v>30000</v>
      </c>
      <c r="G29" s="66">
        <f t="shared" si="4"/>
        <v>0</v>
      </c>
      <c r="H29" s="66">
        <f t="shared" si="4"/>
        <v>0</v>
      </c>
      <c r="I29" s="67">
        <f t="shared" si="3"/>
        <v>0</v>
      </c>
      <c r="J29" s="66">
        <v>0</v>
      </c>
    </row>
    <row r="30" spans="1:10" s="4" customFormat="1" ht="27.75" customHeight="1">
      <c r="A30" s="70"/>
      <c r="B30" s="70"/>
      <c r="C30" s="70"/>
      <c r="D30" s="70">
        <v>7231</v>
      </c>
      <c r="E30" s="74" t="s">
        <v>89</v>
      </c>
      <c r="F30" s="66">
        <v>30000</v>
      </c>
      <c r="G30" s="66">
        <v>0</v>
      </c>
      <c r="H30" s="66">
        <v>0</v>
      </c>
      <c r="I30" s="67">
        <f t="shared" si="3"/>
        <v>0</v>
      </c>
      <c r="J30" s="66">
        <v>0</v>
      </c>
    </row>
    <row r="31" spans="1:10" s="4" customFormat="1" ht="15.75" customHeight="1">
      <c r="A31" s="88"/>
      <c r="B31" s="88"/>
      <c r="C31" s="88"/>
      <c r="D31" s="88"/>
      <c r="E31" s="89"/>
      <c r="F31" s="90"/>
      <c r="G31" s="90"/>
      <c r="H31" s="90"/>
      <c r="I31" s="90"/>
      <c r="J31" s="90"/>
    </row>
    <row r="32" spans="1:10" s="4" customFormat="1" ht="15.75" customHeight="1">
      <c r="A32" s="88"/>
      <c r="B32" s="88"/>
      <c r="C32" s="88"/>
      <c r="D32" s="88"/>
      <c r="E32" s="89"/>
      <c r="F32" s="90"/>
      <c r="G32" s="90"/>
      <c r="H32" s="90"/>
      <c r="I32" s="90"/>
      <c r="J32" s="90"/>
    </row>
    <row r="33" spans="1:10" s="4" customFormat="1" ht="15.75" customHeight="1">
      <c r="A33" s="88"/>
      <c r="B33" s="88"/>
      <c r="C33" s="88"/>
      <c r="D33" s="88"/>
      <c r="E33" s="89"/>
      <c r="F33" s="90"/>
      <c r="G33" s="90"/>
      <c r="H33" s="90"/>
      <c r="I33" s="90"/>
      <c r="J33" s="90"/>
    </row>
    <row r="34" spans="1:10" s="4" customFormat="1" ht="15.75" customHeight="1">
      <c r="A34" s="88"/>
      <c r="B34" s="88"/>
      <c r="C34" s="88"/>
      <c r="D34" s="88"/>
      <c r="E34" s="89"/>
      <c r="F34" s="90"/>
      <c r="G34" s="90"/>
      <c r="H34" s="90"/>
      <c r="I34" s="90"/>
      <c r="J34" s="90"/>
    </row>
    <row r="35" spans="1:10" s="4" customFormat="1" ht="15.75" customHeight="1">
      <c r="A35" s="88"/>
      <c r="B35" s="88"/>
      <c r="C35" s="88"/>
      <c r="D35" s="88"/>
      <c r="E35" s="89"/>
      <c r="F35" s="90"/>
      <c r="G35" s="90"/>
      <c r="H35" s="90"/>
      <c r="I35" s="90"/>
      <c r="J35" s="90"/>
    </row>
    <row r="36" spans="1:10" s="4" customFormat="1" ht="15.75" customHeight="1">
      <c r="A36" s="88"/>
      <c r="B36" s="88"/>
      <c r="C36" s="88"/>
      <c r="D36" s="88"/>
      <c r="E36" s="89"/>
      <c r="F36" s="90"/>
      <c r="G36" s="90"/>
      <c r="H36" s="90"/>
      <c r="I36" s="90"/>
      <c r="J36" s="90"/>
    </row>
    <row r="37" spans="1:5" s="4" customFormat="1" ht="15.75" customHeight="1">
      <c r="A37" s="7"/>
      <c r="B37" s="7"/>
      <c r="C37" s="7"/>
      <c r="D37" s="7"/>
      <c r="E37" s="5"/>
    </row>
    <row r="38" spans="1:5" s="4" customFormat="1" ht="15.75" customHeight="1">
      <c r="A38" s="7"/>
      <c r="B38" s="7"/>
      <c r="C38" s="7"/>
      <c r="D38" s="7"/>
      <c r="E38" s="5"/>
    </row>
    <row r="39" spans="1:5" s="4" customFormat="1" ht="15.75" customHeight="1">
      <c r="A39" s="7"/>
      <c r="B39" s="7"/>
      <c r="C39" s="7"/>
      <c r="D39" s="7"/>
      <c r="E39" s="5"/>
    </row>
    <row r="40" spans="1:5" s="4" customFormat="1" ht="15.75" customHeight="1">
      <c r="A40" s="7"/>
      <c r="B40" s="7"/>
      <c r="C40" s="7"/>
      <c r="D40" s="7"/>
      <c r="E40" s="5"/>
    </row>
    <row r="41" spans="1:5" s="4" customFormat="1" ht="15.75" customHeight="1">
      <c r="A41" s="7"/>
      <c r="B41" s="7"/>
      <c r="C41" s="7"/>
      <c r="D41" s="7"/>
      <c r="E41" s="5"/>
    </row>
    <row r="42" spans="1:5" s="4" customFormat="1" ht="15.75" customHeight="1">
      <c r="A42" s="7"/>
      <c r="B42" s="7"/>
      <c r="C42" s="7"/>
      <c r="D42" s="7"/>
      <c r="E42" s="5"/>
    </row>
    <row r="43" spans="1:5" s="4" customFormat="1" ht="15.75" customHeight="1">
      <c r="A43" s="7"/>
      <c r="B43" s="7"/>
      <c r="C43" s="7"/>
      <c r="D43" s="7"/>
      <c r="E43" s="5"/>
    </row>
    <row r="44" spans="1:5" s="4" customFormat="1" ht="15.75" customHeight="1">
      <c r="A44" s="7"/>
      <c r="B44" s="7"/>
      <c r="C44" s="7"/>
      <c r="D44" s="7"/>
      <c r="E44" s="5"/>
    </row>
    <row r="45" spans="1:5" s="4" customFormat="1" ht="15.75" customHeight="1">
      <c r="A45" s="7"/>
      <c r="B45" s="7"/>
      <c r="C45" s="7"/>
      <c r="D45" s="7"/>
      <c r="E45" s="5"/>
    </row>
    <row r="46" spans="1:5" s="4" customFormat="1" ht="15.75" customHeight="1">
      <c r="A46" s="5"/>
      <c r="B46" s="5"/>
      <c r="C46" s="5"/>
      <c r="D46" s="5"/>
      <c r="E46" s="5"/>
    </row>
    <row r="47" spans="1:5" s="4" customFormat="1" ht="15.75" customHeight="1">
      <c r="A47" s="5"/>
      <c r="B47" s="5"/>
      <c r="C47" s="5"/>
      <c r="D47" s="5"/>
      <c r="E47" s="5"/>
    </row>
    <row r="48" spans="1:5" s="4" customFormat="1" ht="15.75" customHeight="1">
      <c r="A48" s="5"/>
      <c r="B48" s="5"/>
      <c r="C48" s="5"/>
      <c r="D48" s="5"/>
      <c r="E48" s="5"/>
    </row>
    <row r="49" spans="1:5" s="4" customFormat="1" ht="15.75" customHeight="1">
      <c r="A49" s="5"/>
      <c r="B49" s="5"/>
      <c r="C49" s="5"/>
      <c r="D49" s="5"/>
      <c r="E49" s="5"/>
    </row>
    <row r="50" spans="1:5" s="4" customFormat="1" ht="15" customHeight="1">
      <c r="A50" s="5"/>
      <c r="B50" s="5"/>
      <c r="C50" s="5"/>
      <c r="D50" s="5"/>
      <c r="E50" s="5"/>
    </row>
    <row r="51" spans="1:5" ht="15" customHeight="1">
      <c r="A51" s="6"/>
      <c r="B51" s="6"/>
      <c r="C51" s="6"/>
      <c r="D51" s="6"/>
      <c r="E51" s="6"/>
    </row>
    <row r="52" spans="1:5" ht="15" customHeight="1">
      <c r="A52" s="6"/>
      <c r="B52" s="6"/>
      <c r="C52" s="6"/>
      <c r="D52" s="6"/>
      <c r="E52" s="6"/>
    </row>
    <row r="53" spans="1:5" ht="15" customHeight="1">
      <c r="A53" s="6"/>
      <c r="B53" s="6"/>
      <c r="C53" s="6"/>
      <c r="D53" s="6"/>
      <c r="E53" s="6"/>
    </row>
    <row r="54" spans="1:5" ht="15" customHeight="1">
      <c r="A54" s="6"/>
      <c r="B54" s="6"/>
      <c r="C54" s="6"/>
      <c r="D54" s="6"/>
      <c r="E54" s="6"/>
    </row>
    <row r="55" spans="1:5" ht="15" customHeight="1">
      <c r="A55" s="6"/>
      <c r="B55" s="6"/>
      <c r="C55" s="6"/>
      <c r="D55" s="6"/>
      <c r="E55" s="6"/>
    </row>
    <row r="56" spans="1:5" ht="15" customHeight="1">
      <c r="A56" s="6"/>
      <c r="B56" s="6"/>
      <c r="C56" s="6"/>
      <c r="D56" s="6"/>
      <c r="E56" s="6"/>
    </row>
    <row r="57" spans="1:5" ht="15" customHeight="1">
      <c r="A57" s="6"/>
      <c r="B57" s="6"/>
      <c r="C57" s="6"/>
      <c r="D57" s="6"/>
      <c r="E57" s="6"/>
    </row>
    <row r="58" spans="1:5" ht="15" customHeight="1">
      <c r="A58" s="6"/>
      <c r="B58" s="6"/>
      <c r="C58" s="6"/>
      <c r="D58" s="6"/>
      <c r="E58" s="6"/>
    </row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sheetProtection/>
  <mergeCells count="3">
    <mergeCell ref="A2:D2"/>
    <mergeCell ref="A3:D3"/>
    <mergeCell ref="A7:E7"/>
  </mergeCells>
  <printOptions/>
  <pageMargins left="0.3937007874015748" right="0.15748031496062992" top="1.16" bottom="0.984251968503937" header="0.5118110236220472" footer="0.5118110236220472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52">
      <selection activeCell="A62" sqref="A62"/>
    </sheetView>
  </sheetViews>
  <sheetFormatPr defaultColWidth="9.140625" defaultRowHeight="12.75"/>
  <cols>
    <col min="1" max="1" width="7.57421875" style="0" customWidth="1"/>
    <col min="2" max="2" width="8.140625" style="0" customWidth="1"/>
    <col min="3" max="3" width="11.57421875" style="0" customWidth="1"/>
    <col min="4" max="4" width="8.140625" style="0" customWidth="1"/>
    <col min="5" max="5" width="42.140625" style="0" customWidth="1"/>
    <col min="6" max="8" width="14.7109375" style="0" customWidth="1"/>
    <col min="9" max="9" width="11.140625" style="0" customWidth="1"/>
    <col min="10" max="10" width="11.28125" style="0" customWidth="1"/>
  </cols>
  <sheetData>
    <row r="1" spans="1:10" ht="18" customHeight="1">
      <c r="A1" s="153" t="s">
        <v>19</v>
      </c>
      <c r="B1" s="153"/>
      <c r="C1" s="153"/>
      <c r="D1" s="153"/>
      <c r="E1" s="38"/>
      <c r="F1" s="38"/>
      <c r="G1" s="38"/>
      <c r="H1" s="38"/>
      <c r="I1" s="38"/>
      <c r="J1" s="38"/>
    </row>
    <row r="2" spans="1:10" s="2" customFormat="1" ht="42" customHeight="1">
      <c r="A2" s="36" t="s">
        <v>125</v>
      </c>
      <c r="B2" s="39" t="s">
        <v>4</v>
      </c>
      <c r="C2" s="39" t="s">
        <v>3</v>
      </c>
      <c r="D2" s="39" t="s">
        <v>2</v>
      </c>
      <c r="E2" s="40" t="s">
        <v>20</v>
      </c>
      <c r="F2" s="41" t="s">
        <v>94</v>
      </c>
      <c r="G2" s="41" t="s">
        <v>109</v>
      </c>
      <c r="H2" s="41" t="s">
        <v>110</v>
      </c>
      <c r="I2" s="41" t="s">
        <v>111</v>
      </c>
      <c r="J2" s="41" t="s">
        <v>112</v>
      </c>
    </row>
    <row r="3" spans="1:10" ht="14.25">
      <c r="A3" s="42">
        <v>1</v>
      </c>
      <c r="B3" s="42">
        <v>2</v>
      </c>
      <c r="C3" s="42">
        <v>3</v>
      </c>
      <c r="D3" s="42">
        <v>4</v>
      </c>
      <c r="E3" s="42">
        <v>5</v>
      </c>
      <c r="F3" s="42">
        <v>6</v>
      </c>
      <c r="G3" s="42">
        <v>7</v>
      </c>
      <c r="H3" s="42">
        <v>8</v>
      </c>
      <c r="I3" s="42">
        <v>9</v>
      </c>
      <c r="J3" s="42">
        <v>10</v>
      </c>
    </row>
    <row r="4" spans="1:10" ht="6" customHeight="1" thickBot="1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0" s="9" customFormat="1" ht="15.75" customHeight="1" thickBot="1">
      <c r="A5" s="151" t="s">
        <v>58</v>
      </c>
      <c r="B5" s="152"/>
      <c r="C5" s="152"/>
      <c r="D5" s="152"/>
      <c r="E5" s="152"/>
      <c r="F5" s="45">
        <f>F7+F58</f>
        <v>36908403</v>
      </c>
      <c r="G5" s="45">
        <f>G7+G58</f>
        <v>38018000</v>
      </c>
      <c r="H5" s="45">
        <f>H7+H58</f>
        <v>35692334</v>
      </c>
      <c r="I5" s="45">
        <f>H5/F5*100</f>
        <v>96.7051703645915</v>
      </c>
      <c r="J5" s="46">
        <f>H5/G5*100</f>
        <v>93.88272397285496</v>
      </c>
    </row>
    <row r="6" spans="1:10" s="9" customFormat="1" ht="6" customHeight="1" thickBot="1">
      <c r="A6" s="47"/>
      <c r="B6" s="48"/>
      <c r="C6" s="48"/>
      <c r="D6" s="48"/>
      <c r="E6" s="49"/>
      <c r="F6" s="50"/>
      <c r="G6" s="50"/>
      <c r="H6" s="50"/>
      <c r="I6" s="51"/>
      <c r="J6" s="52"/>
    </row>
    <row r="7" spans="1:10" s="4" customFormat="1" ht="15.75" customHeight="1" thickBot="1">
      <c r="A7" s="53">
        <v>3</v>
      </c>
      <c r="B7" s="53"/>
      <c r="C7" s="53"/>
      <c r="D7" s="53"/>
      <c r="E7" s="54" t="s">
        <v>21</v>
      </c>
      <c r="F7" s="55">
        <f>F8+F16+F44+F49</f>
        <v>36242641</v>
      </c>
      <c r="G7" s="55">
        <f>G8+G16+G44+G49</f>
        <v>36917000</v>
      </c>
      <c r="H7" s="55">
        <f>H8+H16+H44+H49</f>
        <v>34980802</v>
      </c>
      <c r="I7" s="56">
        <f aca="true" t="shared" si="0" ref="I7:I23">H7/F7*100</f>
        <v>96.51835803025503</v>
      </c>
      <c r="J7" s="56">
        <f aca="true" t="shared" si="1" ref="J7:J51">H7/G7*100</f>
        <v>94.75526722106346</v>
      </c>
    </row>
    <row r="8" spans="1:10" s="4" customFormat="1" ht="15.75" customHeight="1">
      <c r="A8" s="70"/>
      <c r="B8" s="71">
        <v>31</v>
      </c>
      <c r="C8" s="71"/>
      <c r="D8" s="71"/>
      <c r="E8" s="72" t="s">
        <v>22</v>
      </c>
      <c r="F8" s="57">
        <f>F9+F11+F13</f>
        <v>1473014</v>
      </c>
      <c r="G8" s="57">
        <f>G9+G11+G13</f>
        <v>1542000</v>
      </c>
      <c r="H8" s="58">
        <f>H9+H11+H13</f>
        <v>1507768</v>
      </c>
      <c r="I8" s="91">
        <f t="shared" si="0"/>
        <v>102.35938015524633</v>
      </c>
      <c r="J8" s="92">
        <f t="shared" si="1"/>
        <v>97.78002594033723</v>
      </c>
    </row>
    <row r="9" spans="1:10" s="4" customFormat="1" ht="15.75" customHeight="1">
      <c r="A9" s="70"/>
      <c r="B9" s="70"/>
      <c r="C9" s="70">
        <v>311</v>
      </c>
      <c r="D9" s="70"/>
      <c r="E9" s="73" t="s">
        <v>23</v>
      </c>
      <c r="F9" s="66">
        <f>F10</f>
        <v>1272495</v>
      </c>
      <c r="G9" s="66">
        <f>G10</f>
        <v>1300000</v>
      </c>
      <c r="H9" s="67">
        <f>H10</f>
        <v>1261187</v>
      </c>
      <c r="I9" s="78">
        <f t="shared" si="0"/>
        <v>99.1113521074739</v>
      </c>
      <c r="J9" s="69">
        <f t="shared" si="1"/>
        <v>97.01438461538461</v>
      </c>
    </row>
    <row r="10" spans="1:10" s="4" customFormat="1" ht="15.75" customHeight="1">
      <c r="A10" s="70"/>
      <c r="B10" s="70"/>
      <c r="C10" s="70"/>
      <c r="D10" s="70">
        <v>3111</v>
      </c>
      <c r="E10" s="73" t="s">
        <v>24</v>
      </c>
      <c r="F10" s="67">
        <v>1272495</v>
      </c>
      <c r="G10" s="66">
        <v>1300000</v>
      </c>
      <c r="H10" s="67">
        <v>1261187</v>
      </c>
      <c r="I10" s="78">
        <f t="shared" si="0"/>
        <v>99.1113521074739</v>
      </c>
      <c r="J10" s="69">
        <f t="shared" si="1"/>
        <v>97.01438461538461</v>
      </c>
    </row>
    <row r="11" spans="1:10" s="4" customFormat="1" ht="15.75" customHeight="1">
      <c r="A11" s="70"/>
      <c r="B11" s="70"/>
      <c r="C11" s="70">
        <v>312</v>
      </c>
      <c r="D11" s="70"/>
      <c r="E11" s="73" t="s">
        <v>25</v>
      </c>
      <c r="F11" s="66">
        <f>F12</f>
        <v>7100</v>
      </c>
      <c r="G11" s="66">
        <f>G12</f>
        <v>40000</v>
      </c>
      <c r="H11" s="67">
        <f>H12</f>
        <v>35825</v>
      </c>
      <c r="I11" s="78">
        <f t="shared" si="0"/>
        <v>504.5774647887324</v>
      </c>
      <c r="J11" s="69">
        <f t="shared" si="1"/>
        <v>89.5625</v>
      </c>
    </row>
    <row r="12" spans="1:10" s="4" customFormat="1" ht="15.75" customHeight="1">
      <c r="A12" s="70"/>
      <c r="B12" s="70"/>
      <c r="C12" s="70"/>
      <c r="D12" s="70">
        <v>3121</v>
      </c>
      <c r="E12" s="73" t="s">
        <v>25</v>
      </c>
      <c r="F12" s="67">
        <v>7100</v>
      </c>
      <c r="G12" s="66">
        <v>40000</v>
      </c>
      <c r="H12" s="67">
        <v>35825</v>
      </c>
      <c r="I12" s="78">
        <f t="shared" si="0"/>
        <v>504.5774647887324</v>
      </c>
      <c r="J12" s="69">
        <f t="shared" si="1"/>
        <v>89.5625</v>
      </c>
    </row>
    <row r="13" spans="1:10" s="4" customFormat="1" ht="15.75" customHeight="1">
      <c r="A13" s="70"/>
      <c r="B13" s="70"/>
      <c r="C13" s="70">
        <v>313</v>
      </c>
      <c r="D13" s="70"/>
      <c r="E13" s="73" t="s">
        <v>26</v>
      </c>
      <c r="F13" s="66">
        <f>F14+F15</f>
        <v>193419</v>
      </c>
      <c r="G13" s="66">
        <f>G14+G15</f>
        <v>202000</v>
      </c>
      <c r="H13" s="67">
        <f>H14+H15</f>
        <v>210756</v>
      </c>
      <c r="I13" s="78">
        <f t="shared" si="0"/>
        <v>108.9634420610178</v>
      </c>
      <c r="J13" s="69">
        <f t="shared" si="1"/>
        <v>104.33465346534653</v>
      </c>
    </row>
    <row r="14" spans="1:10" s="11" customFormat="1" ht="15.75" customHeight="1">
      <c r="A14" s="70"/>
      <c r="B14" s="70"/>
      <c r="C14" s="70"/>
      <c r="D14" s="70">
        <v>3132</v>
      </c>
      <c r="E14" s="74" t="s">
        <v>27</v>
      </c>
      <c r="F14" s="67">
        <v>171787</v>
      </c>
      <c r="G14" s="66">
        <v>180000</v>
      </c>
      <c r="H14" s="67">
        <v>189316</v>
      </c>
      <c r="I14" s="78">
        <f t="shared" si="0"/>
        <v>110.20391531373154</v>
      </c>
      <c r="J14" s="69">
        <f t="shared" si="1"/>
        <v>105.17555555555556</v>
      </c>
    </row>
    <row r="15" spans="1:10" s="4" customFormat="1" ht="30" customHeight="1" thickBot="1">
      <c r="A15" s="70"/>
      <c r="B15" s="70"/>
      <c r="C15" s="70"/>
      <c r="D15" s="70">
        <v>3133</v>
      </c>
      <c r="E15" s="74" t="s">
        <v>28</v>
      </c>
      <c r="F15" s="93">
        <v>21632</v>
      </c>
      <c r="G15" s="94">
        <v>22000</v>
      </c>
      <c r="H15" s="93">
        <v>21440</v>
      </c>
      <c r="I15" s="95">
        <f t="shared" si="0"/>
        <v>99.11242603550295</v>
      </c>
      <c r="J15" s="69">
        <f t="shared" si="1"/>
        <v>97.45454545454545</v>
      </c>
    </row>
    <row r="16" spans="1:10" s="10" customFormat="1" ht="15.75" customHeight="1" thickBot="1">
      <c r="A16" s="71"/>
      <c r="B16" s="71">
        <v>32</v>
      </c>
      <c r="C16" s="71"/>
      <c r="D16" s="71"/>
      <c r="E16" s="96" t="s">
        <v>29</v>
      </c>
      <c r="F16" s="55">
        <f>F17+F22+F27+F35+F37</f>
        <v>27503804</v>
      </c>
      <c r="G16" s="55">
        <f>G17+G22+G27+G35+G37</f>
        <v>28137000</v>
      </c>
      <c r="H16" s="55">
        <f>H17+H22+H27+H35+H37</f>
        <v>26225121</v>
      </c>
      <c r="I16" s="56">
        <f t="shared" si="0"/>
        <v>95.35088673552211</v>
      </c>
      <c r="J16" s="56">
        <f t="shared" si="1"/>
        <v>93.20510715428084</v>
      </c>
    </row>
    <row r="17" spans="1:10" s="11" customFormat="1" ht="15.75" customHeight="1">
      <c r="A17" s="70"/>
      <c r="B17" s="70"/>
      <c r="C17" s="70">
        <v>321</v>
      </c>
      <c r="D17" s="70"/>
      <c r="E17" s="73" t="s">
        <v>30</v>
      </c>
      <c r="F17" s="97">
        <f>F18+F19+F20+F21</f>
        <v>100744</v>
      </c>
      <c r="G17" s="97">
        <f>G18+G19+G20+G21</f>
        <v>106000</v>
      </c>
      <c r="H17" s="98">
        <f>H18+H19+H20+H21</f>
        <v>89014</v>
      </c>
      <c r="I17" s="69">
        <f t="shared" si="0"/>
        <v>88.35662669737155</v>
      </c>
      <c r="J17" s="69">
        <f t="shared" si="1"/>
        <v>83.9754716981132</v>
      </c>
    </row>
    <row r="18" spans="1:10" s="4" customFormat="1" ht="15.75" customHeight="1">
      <c r="A18" s="70"/>
      <c r="B18" s="70"/>
      <c r="C18" s="70"/>
      <c r="D18" s="70">
        <v>3211</v>
      </c>
      <c r="E18" s="74" t="s">
        <v>31</v>
      </c>
      <c r="F18" s="67">
        <v>25011</v>
      </c>
      <c r="G18" s="66">
        <v>30000</v>
      </c>
      <c r="H18" s="67">
        <v>23878</v>
      </c>
      <c r="I18" s="78">
        <f t="shared" si="0"/>
        <v>95.4699932029907</v>
      </c>
      <c r="J18" s="69">
        <f t="shared" si="1"/>
        <v>79.59333333333333</v>
      </c>
    </row>
    <row r="19" spans="1:10" s="4" customFormat="1" ht="25.5" customHeight="1">
      <c r="A19" s="70"/>
      <c r="B19" s="70"/>
      <c r="C19" s="70"/>
      <c r="D19" s="70">
        <v>3212</v>
      </c>
      <c r="E19" s="74" t="s">
        <v>32</v>
      </c>
      <c r="F19" s="67">
        <v>62348</v>
      </c>
      <c r="G19" s="66">
        <v>70000</v>
      </c>
      <c r="H19" s="67">
        <v>57247</v>
      </c>
      <c r="I19" s="78">
        <f t="shared" si="0"/>
        <v>91.81850259831911</v>
      </c>
      <c r="J19" s="69">
        <f t="shared" si="1"/>
        <v>81.78142857142858</v>
      </c>
    </row>
    <row r="20" spans="1:10" s="11" customFormat="1" ht="15.75" customHeight="1">
      <c r="A20" s="70"/>
      <c r="B20" s="70"/>
      <c r="C20" s="70"/>
      <c r="D20" s="70">
        <v>3213</v>
      </c>
      <c r="E20" s="73" t="s">
        <v>33</v>
      </c>
      <c r="F20" s="67">
        <v>4735</v>
      </c>
      <c r="G20" s="66">
        <v>5000</v>
      </c>
      <c r="H20" s="67">
        <v>6875</v>
      </c>
      <c r="I20" s="78">
        <f t="shared" si="0"/>
        <v>145.19535374868005</v>
      </c>
      <c r="J20" s="69">
        <f t="shared" si="1"/>
        <v>137.5</v>
      </c>
    </row>
    <row r="21" spans="1:10" s="11" customFormat="1" ht="15.75" customHeight="1">
      <c r="A21" s="70"/>
      <c r="B21" s="70"/>
      <c r="C21" s="70"/>
      <c r="D21" s="70">
        <v>3214</v>
      </c>
      <c r="E21" s="73" t="s">
        <v>84</v>
      </c>
      <c r="F21" s="67">
        <v>8650</v>
      </c>
      <c r="G21" s="66">
        <v>1000</v>
      </c>
      <c r="H21" s="67">
        <v>1014</v>
      </c>
      <c r="I21" s="78">
        <f t="shared" si="0"/>
        <v>11.722543352601155</v>
      </c>
      <c r="J21" s="69">
        <f t="shared" si="1"/>
        <v>101.4</v>
      </c>
    </row>
    <row r="22" spans="1:13" s="4" customFormat="1" ht="15.75" customHeight="1">
      <c r="A22" s="70"/>
      <c r="B22" s="70"/>
      <c r="C22" s="70">
        <v>322</v>
      </c>
      <c r="D22" s="70"/>
      <c r="E22" s="73" t="s">
        <v>34</v>
      </c>
      <c r="F22" s="66">
        <f>F23+F24+F25+F26</f>
        <v>146565</v>
      </c>
      <c r="G22" s="66">
        <f>G23+G24+G25+G26</f>
        <v>160000</v>
      </c>
      <c r="H22" s="67">
        <f>H23+H24+H25+H26</f>
        <v>116630</v>
      </c>
      <c r="I22" s="78">
        <f t="shared" si="0"/>
        <v>79.57561491488418</v>
      </c>
      <c r="J22" s="69">
        <f t="shared" si="1"/>
        <v>72.89375</v>
      </c>
      <c r="M22" s="27"/>
    </row>
    <row r="23" spans="1:10" s="4" customFormat="1" ht="15.75" customHeight="1">
      <c r="A23" s="70"/>
      <c r="B23" s="70"/>
      <c r="C23" s="70"/>
      <c r="D23" s="70">
        <v>3221</v>
      </c>
      <c r="E23" s="73" t="s">
        <v>35</v>
      </c>
      <c r="F23" s="67">
        <v>44795</v>
      </c>
      <c r="G23" s="66">
        <v>46000</v>
      </c>
      <c r="H23" s="67">
        <v>30701</v>
      </c>
      <c r="I23" s="78">
        <f t="shared" si="0"/>
        <v>68.536667038732</v>
      </c>
      <c r="J23" s="69">
        <f t="shared" si="1"/>
        <v>66.74130434782609</v>
      </c>
    </row>
    <row r="24" spans="1:10" s="12" customFormat="1" ht="15.75" customHeight="1">
      <c r="A24" s="99"/>
      <c r="B24" s="99"/>
      <c r="C24" s="99"/>
      <c r="D24" s="99">
        <v>3223</v>
      </c>
      <c r="E24" s="74" t="s">
        <v>36</v>
      </c>
      <c r="F24" s="100">
        <v>90720</v>
      </c>
      <c r="G24" s="101">
        <v>100000</v>
      </c>
      <c r="H24" s="100">
        <v>83475</v>
      </c>
      <c r="I24" s="78">
        <f aca="true" t="shared" si="2" ref="I24:I51">H24/F24*100</f>
        <v>92.01388888888889</v>
      </c>
      <c r="J24" s="69">
        <f t="shared" si="1"/>
        <v>83.475</v>
      </c>
    </row>
    <row r="25" spans="1:10" s="11" customFormat="1" ht="25.5" customHeight="1">
      <c r="A25" s="70"/>
      <c r="B25" s="70"/>
      <c r="C25" s="70"/>
      <c r="D25" s="70">
        <v>3224</v>
      </c>
      <c r="E25" s="74" t="s">
        <v>37</v>
      </c>
      <c r="F25" s="67">
        <v>537</v>
      </c>
      <c r="G25" s="66">
        <v>1000</v>
      </c>
      <c r="H25" s="67">
        <v>814</v>
      </c>
      <c r="I25" s="78">
        <f t="shared" si="2"/>
        <v>151.5828677839851</v>
      </c>
      <c r="J25" s="69">
        <f t="shared" si="1"/>
        <v>81.39999999999999</v>
      </c>
    </row>
    <row r="26" spans="1:10" s="4" customFormat="1" ht="15.75" customHeight="1">
      <c r="A26" s="70"/>
      <c r="B26" s="70"/>
      <c r="C26" s="70"/>
      <c r="D26" s="70">
        <v>3225</v>
      </c>
      <c r="E26" s="73" t="s">
        <v>38</v>
      </c>
      <c r="F26" s="67">
        <v>10513</v>
      </c>
      <c r="G26" s="66">
        <v>13000</v>
      </c>
      <c r="H26" s="67">
        <v>1640</v>
      </c>
      <c r="I26" s="78">
        <f t="shared" si="2"/>
        <v>15.5997336630838</v>
      </c>
      <c r="J26" s="69">
        <f t="shared" si="1"/>
        <v>12.615384615384615</v>
      </c>
    </row>
    <row r="27" spans="1:10" s="4" customFormat="1" ht="15.75" customHeight="1">
      <c r="A27" s="70"/>
      <c r="B27" s="70"/>
      <c r="C27" s="70">
        <v>323</v>
      </c>
      <c r="D27" s="70"/>
      <c r="E27" s="73" t="s">
        <v>39</v>
      </c>
      <c r="F27" s="66">
        <f>SUM(F28:F34)</f>
        <v>27064834</v>
      </c>
      <c r="G27" s="66">
        <f>SUM(G28:G34)</f>
        <v>27668000</v>
      </c>
      <c r="H27" s="67">
        <f>SUM(H28:H34)</f>
        <v>25844340</v>
      </c>
      <c r="I27" s="78">
        <f t="shared" si="2"/>
        <v>95.49048037759995</v>
      </c>
      <c r="J27" s="69">
        <f t="shared" si="1"/>
        <v>93.40877548069972</v>
      </c>
    </row>
    <row r="28" spans="1:10" s="13" customFormat="1" ht="15.75" customHeight="1">
      <c r="A28" s="70"/>
      <c r="B28" s="70"/>
      <c r="C28" s="70"/>
      <c r="D28" s="70">
        <v>3231</v>
      </c>
      <c r="E28" s="73" t="s">
        <v>40</v>
      </c>
      <c r="F28" s="67">
        <v>34947</v>
      </c>
      <c r="G28" s="66">
        <v>36000</v>
      </c>
      <c r="H28" s="67">
        <v>40271</v>
      </c>
      <c r="I28" s="78">
        <f t="shared" si="2"/>
        <v>115.2344979540447</v>
      </c>
      <c r="J28" s="69">
        <f t="shared" si="1"/>
        <v>111.8638888888889</v>
      </c>
    </row>
    <row r="29" spans="1:10" s="11" customFormat="1" ht="15.75" customHeight="1">
      <c r="A29" s="70"/>
      <c r="B29" s="70"/>
      <c r="C29" s="70"/>
      <c r="D29" s="70">
        <v>3232</v>
      </c>
      <c r="E29" s="73" t="s">
        <v>41</v>
      </c>
      <c r="F29" s="67">
        <v>26696664</v>
      </c>
      <c r="G29" s="66">
        <v>27302000</v>
      </c>
      <c r="H29" s="67">
        <v>25537489</v>
      </c>
      <c r="I29" s="78">
        <f t="shared" si="2"/>
        <v>95.65797809044606</v>
      </c>
      <c r="J29" s="69">
        <f t="shared" si="1"/>
        <v>93.53706321881181</v>
      </c>
    </row>
    <row r="30" spans="1:10" s="8" customFormat="1" ht="15.75" customHeight="1">
      <c r="A30" s="99"/>
      <c r="B30" s="99"/>
      <c r="C30" s="99"/>
      <c r="D30" s="99">
        <v>3233</v>
      </c>
      <c r="E30" s="74" t="s">
        <v>88</v>
      </c>
      <c r="F30" s="100">
        <v>28114</v>
      </c>
      <c r="G30" s="101">
        <v>20000</v>
      </c>
      <c r="H30" s="100">
        <v>20359</v>
      </c>
      <c r="I30" s="78">
        <f t="shared" si="2"/>
        <v>72.41587821014441</v>
      </c>
      <c r="J30" s="69">
        <f t="shared" si="1"/>
        <v>101.79499999999999</v>
      </c>
    </row>
    <row r="31" spans="1:10" s="4" customFormat="1" ht="15.75" customHeight="1">
      <c r="A31" s="70"/>
      <c r="B31" s="70"/>
      <c r="C31" s="70"/>
      <c r="D31" s="70">
        <v>3234</v>
      </c>
      <c r="E31" s="74" t="s">
        <v>42</v>
      </c>
      <c r="F31" s="102">
        <v>4459</v>
      </c>
      <c r="G31" s="78">
        <v>5000</v>
      </c>
      <c r="H31" s="102">
        <v>4385</v>
      </c>
      <c r="I31" s="78">
        <f t="shared" si="2"/>
        <v>98.34043507512895</v>
      </c>
      <c r="J31" s="69">
        <f t="shared" si="1"/>
        <v>87.7</v>
      </c>
    </row>
    <row r="32" spans="1:10" s="4" customFormat="1" ht="15.75" customHeight="1">
      <c r="A32" s="70"/>
      <c r="B32" s="70"/>
      <c r="C32" s="70"/>
      <c r="D32" s="70">
        <v>3237</v>
      </c>
      <c r="E32" s="73" t="s">
        <v>43</v>
      </c>
      <c r="F32" s="67">
        <v>21950</v>
      </c>
      <c r="G32" s="66">
        <v>95000</v>
      </c>
      <c r="H32" s="67">
        <v>56705</v>
      </c>
      <c r="I32" s="78">
        <f t="shared" si="2"/>
        <v>258.3371298405467</v>
      </c>
      <c r="J32" s="69">
        <f t="shared" si="1"/>
        <v>59.689473684210526</v>
      </c>
    </row>
    <row r="33" spans="1:10" s="4" customFormat="1" ht="15.75" customHeight="1">
      <c r="A33" s="70"/>
      <c r="B33" s="70"/>
      <c r="C33" s="70"/>
      <c r="D33" s="70">
        <v>3238</v>
      </c>
      <c r="E33" s="73" t="s">
        <v>44</v>
      </c>
      <c r="F33" s="67">
        <v>120880</v>
      </c>
      <c r="G33" s="66">
        <v>50000</v>
      </c>
      <c r="H33" s="67">
        <v>38400</v>
      </c>
      <c r="I33" s="78">
        <f t="shared" si="2"/>
        <v>31.767041694242227</v>
      </c>
      <c r="J33" s="69">
        <f t="shared" si="1"/>
        <v>76.8</v>
      </c>
    </row>
    <row r="34" spans="1:10" s="4" customFormat="1" ht="27.75" customHeight="1">
      <c r="A34" s="70"/>
      <c r="B34" s="70"/>
      <c r="C34" s="70"/>
      <c r="D34" s="70">
        <v>3239</v>
      </c>
      <c r="E34" s="74" t="s">
        <v>103</v>
      </c>
      <c r="F34" s="67">
        <v>157820</v>
      </c>
      <c r="G34" s="66">
        <v>160000</v>
      </c>
      <c r="H34" s="67">
        <v>146731</v>
      </c>
      <c r="I34" s="78">
        <f t="shared" si="2"/>
        <v>92.97364085667216</v>
      </c>
      <c r="J34" s="69">
        <f t="shared" si="1"/>
        <v>91.706875</v>
      </c>
    </row>
    <row r="35" spans="1:10" s="4" customFormat="1" ht="28.5" customHeight="1">
      <c r="A35" s="70"/>
      <c r="B35" s="70"/>
      <c r="C35" s="70">
        <v>324</v>
      </c>
      <c r="D35" s="70"/>
      <c r="E35" s="74" t="s">
        <v>104</v>
      </c>
      <c r="F35" s="66">
        <f>SUM(F36:F36)</f>
        <v>8260</v>
      </c>
      <c r="G35" s="66">
        <f>SUM(G36:G36)</f>
        <v>6000</v>
      </c>
      <c r="H35" s="66">
        <f>SUM(H36:H36)</f>
        <v>5507</v>
      </c>
      <c r="I35" s="78">
        <f t="shared" si="2"/>
        <v>66.67070217917676</v>
      </c>
      <c r="J35" s="69">
        <f t="shared" si="1"/>
        <v>91.78333333333333</v>
      </c>
    </row>
    <row r="36" spans="1:10" s="4" customFormat="1" ht="28.5" customHeight="1">
      <c r="A36" s="70"/>
      <c r="B36" s="70"/>
      <c r="C36" s="70"/>
      <c r="D36" s="70">
        <v>3241</v>
      </c>
      <c r="E36" s="74" t="s">
        <v>104</v>
      </c>
      <c r="F36" s="67">
        <v>8260</v>
      </c>
      <c r="G36" s="66">
        <v>6000</v>
      </c>
      <c r="H36" s="67">
        <v>5507</v>
      </c>
      <c r="I36" s="78">
        <f t="shared" si="2"/>
        <v>66.67070217917676</v>
      </c>
      <c r="J36" s="69">
        <f t="shared" si="1"/>
        <v>91.78333333333333</v>
      </c>
    </row>
    <row r="37" spans="1:10" s="4" customFormat="1" ht="15.75" customHeight="1">
      <c r="A37" s="70"/>
      <c r="B37" s="70"/>
      <c r="C37" s="70">
        <v>329</v>
      </c>
      <c r="D37" s="70"/>
      <c r="E37" s="73" t="s">
        <v>45</v>
      </c>
      <c r="F37" s="66">
        <f>SUM(F38:F43)</f>
        <v>183401</v>
      </c>
      <c r="G37" s="66">
        <f>SUM(G38:G43)</f>
        <v>197000</v>
      </c>
      <c r="H37" s="67">
        <f>SUM(H38:H43)</f>
        <v>169630</v>
      </c>
      <c r="I37" s="78">
        <f t="shared" si="2"/>
        <v>92.4913168412386</v>
      </c>
      <c r="J37" s="69">
        <f t="shared" si="1"/>
        <v>86.10659898477158</v>
      </c>
    </row>
    <row r="38" spans="1:10" s="4" customFormat="1" ht="25.5" customHeight="1">
      <c r="A38" s="70"/>
      <c r="B38" s="70"/>
      <c r="C38" s="70"/>
      <c r="D38" s="70">
        <v>3291</v>
      </c>
      <c r="E38" s="74" t="s">
        <v>46</v>
      </c>
      <c r="F38" s="67">
        <v>82755</v>
      </c>
      <c r="G38" s="66">
        <v>90000</v>
      </c>
      <c r="H38" s="67">
        <v>87406</v>
      </c>
      <c r="I38" s="78">
        <f t="shared" si="2"/>
        <v>105.62020421726783</v>
      </c>
      <c r="J38" s="69">
        <f t="shared" si="1"/>
        <v>97.11777777777777</v>
      </c>
    </row>
    <row r="39" spans="1:10" s="4" customFormat="1" ht="15.75" customHeight="1">
      <c r="A39" s="70"/>
      <c r="B39" s="70"/>
      <c r="C39" s="70"/>
      <c r="D39" s="70">
        <v>3292</v>
      </c>
      <c r="E39" s="73" t="s">
        <v>47</v>
      </c>
      <c r="F39" s="67">
        <v>18475</v>
      </c>
      <c r="G39" s="66">
        <v>20000</v>
      </c>
      <c r="H39" s="67">
        <v>20601</v>
      </c>
      <c r="I39" s="78">
        <f t="shared" si="2"/>
        <v>111.50744248985116</v>
      </c>
      <c r="J39" s="69">
        <f t="shared" si="1"/>
        <v>103.005</v>
      </c>
    </row>
    <row r="40" spans="1:10" s="4" customFormat="1" ht="15.75" customHeight="1">
      <c r="A40" s="70"/>
      <c r="B40" s="70"/>
      <c r="C40" s="70"/>
      <c r="D40" s="70">
        <v>3293</v>
      </c>
      <c r="E40" s="73" t="s">
        <v>48</v>
      </c>
      <c r="F40" s="67">
        <v>11611</v>
      </c>
      <c r="G40" s="66">
        <v>20000</v>
      </c>
      <c r="H40" s="67">
        <v>12418</v>
      </c>
      <c r="I40" s="78">
        <f t="shared" si="2"/>
        <v>106.95030574455258</v>
      </c>
      <c r="J40" s="69">
        <f t="shared" si="1"/>
        <v>62.09</v>
      </c>
    </row>
    <row r="41" spans="1:10" s="4" customFormat="1" ht="15.75" customHeight="1">
      <c r="A41" s="70"/>
      <c r="B41" s="70"/>
      <c r="C41" s="70"/>
      <c r="D41" s="70">
        <v>3294</v>
      </c>
      <c r="E41" s="73" t="s">
        <v>49</v>
      </c>
      <c r="F41" s="67">
        <v>31725</v>
      </c>
      <c r="G41" s="66">
        <v>32000</v>
      </c>
      <c r="H41" s="67">
        <v>26232</v>
      </c>
      <c r="I41" s="78">
        <f t="shared" si="2"/>
        <v>82.68557919621749</v>
      </c>
      <c r="J41" s="69">
        <f t="shared" si="1"/>
        <v>81.975</v>
      </c>
    </row>
    <row r="42" spans="1:10" s="4" customFormat="1" ht="15.75" customHeight="1">
      <c r="A42" s="70"/>
      <c r="B42" s="70"/>
      <c r="C42" s="70"/>
      <c r="D42" s="70">
        <v>3295</v>
      </c>
      <c r="E42" s="73" t="s">
        <v>50</v>
      </c>
      <c r="F42" s="67">
        <v>27451</v>
      </c>
      <c r="G42" s="66">
        <v>20000</v>
      </c>
      <c r="H42" s="67">
        <v>11823</v>
      </c>
      <c r="I42" s="78">
        <f t="shared" si="2"/>
        <v>43.069469236093404</v>
      </c>
      <c r="J42" s="69">
        <f t="shared" si="1"/>
        <v>59.114999999999995</v>
      </c>
    </row>
    <row r="43" spans="1:10" s="4" customFormat="1" ht="15.75" customHeight="1" thickBot="1">
      <c r="A43" s="70"/>
      <c r="B43" s="70"/>
      <c r="C43" s="70"/>
      <c r="D43" s="70">
        <v>3299</v>
      </c>
      <c r="E43" s="73" t="s">
        <v>45</v>
      </c>
      <c r="F43" s="93">
        <v>11384</v>
      </c>
      <c r="G43" s="94">
        <v>15000</v>
      </c>
      <c r="H43" s="93">
        <v>11150</v>
      </c>
      <c r="I43" s="95">
        <f t="shared" si="2"/>
        <v>97.94448348559382</v>
      </c>
      <c r="J43" s="69">
        <f t="shared" si="1"/>
        <v>74.33333333333333</v>
      </c>
    </row>
    <row r="44" spans="1:10" s="10" customFormat="1" ht="15.75" customHeight="1" thickBot="1">
      <c r="A44" s="71"/>
      <c r="B44" s="71">
        <v>34</v>
      </c>
      <c r="C44" s="71"/>
      <c r="D44" s="71"/>
      <c r="E44" s="96" t="s">
        <v>51</v>
      </c>
      <c r="F44" s="55">
        <f>F45</f>
        <v>655550</v>
      </c>
      <c r="G44" s="55">
        <f>G45</f>
        <v>657000</v>
      </c>
      <c r="H44" s="103">
        <f>H45</f>
        <v>677761</v>
      </c>
      <c r="I44" s="56">
        <f t="shared" si="2"/>
        <v>103.388147357181</v>
      </c>
      <c r="J44" s="56">
        <f t="shared" si="1"/>
        <v>103.1599695585997</v>
      </c>
    </row>
    <row r="45" spans="1:10" s="4" customFormat="1" ht="15.75" customHeight="1">
      <c r="A45" s="70"/>
      <c r="B45" s="70"/>
      <c r="C45" s="70">
        <v>343</v>
      </c>
      <c r="D45" s="70"/>
      <c r="E45" s="73" t="s">
        <v>52</v>
      </c>
      <c r="F45" s="66">
        <f>F46+F47+F48</f>
        <v>655550</v>
      </c>
      <c r="G45" s="66">
        <f>G46+G47+G48</f>
        <v>657000</v>
      </c>
      <c r="H45" s="67">
        <f>H46+H47+H48</f>
        <v>677761</v>
      </c>
      <c r="I45" s="78">
        <f t="shared" si="2"/>
        <v>103.388147357181</v>
      </c>
      <c r="J45" s="69">
        <f t="shared" si="1"/>
        <v>103.1599695585997</v>
      </c>
    </row>
    <row r="46" spans="1:12" s="4" customFormat="1" ht="15.75" customHeight="1">
      <c r="A46" s="70"/>
      <c r="B46" s="70"/>
      <c r="C46" s="70"/>
      <c r="D46" s="70">
        <v>3431</v>
      </c>
      <c r="E46" s="73" t="s">
        <v>53</v>
      </c>
      <c r="F46" s="67">
        <v>14066</v>
      </c>
      <c r="G46" s="66">
        <v>15000</v>
      </c>
      <c r="H46" s="67">
        <v>13577</v>
      </c>
      <c r="I46" s="78">
        <f t="shared" si="2"/>
        <v>96.52353192094412</v>
      </c>
      <c r="J46" s="69">
        <f t="shared" si="1"/>
        <v>90.51333333333334</v>
      </c>
      <c r="L46" s="27"/>
    </row>
    <row r="47" spans="1:10" s="4" customFormat="1" ht="15.75" customHeight="1">
      <c r="A47" s="70"/>
      <c r="B47" s="70"/>
      <c r="C47" s="70"/>
      <c r="D47" s="70">
        <v>3433</v>
      </c>
      <c r="E47" s="73" t="s">
        <v>54</v>
      </c>
      <c r="F47" s="67">
        <v>1412</v>
      </c>
      <c r="G47" s="66">
        <v>2000</v>
      </c>
      <c r="H47" s="67">
        <v>0</v>
      </c>
      <c r="I47" s="78">
        <f t="shared" si="2"/>
        <v>0</v>
      </c>
      <c r="J47" s="69">
        <f t="shared" si="1"/>
        <v>0</v>
      </c>
    </row>
    <row r="48" spans="1:10" ht="29.25" customHeight="1" thickBot="1">
      <c r="A48" s="70"/>
      <c r="B48" s="70"/>
      <c r="C48" s="70"/>
      <c r="D48" s="70">
        <v>3434</v>
      </c>
      <c r="E48" s="74" t="s">
        <v>124</v>
      </c>
      <c r="F48" s="93">
        <v>640072</v>
      </c>
      <c r="G48" s="94">
        <v>640000</v>
      </c>
      <c r="H48" s="93">
        <v>664184</v>
      </c>
      <c r="I48" s="95">
        <f t="shared" si="2"/>
        <v>103.76707620392706</v>
      </c>
      <c r="J48" s="69">
        <f t="shared" si="1"/>
        <v>103.77875</v>
      </c>
    </row>
    <row r="49" spans="1:10" s="1" customFormat="1" ht="30.75" customHeight="1" thickBot="1">
      <c r="A49" s="71"/>
      <c r="B49" s="71">
        <v>36</v>
      </c>
      <c r="C49" s="71"/>
      <c r="D49" s="71"/>
      <c r="E49" s="80" t="s">
        <v>55</v>
      </c>
      <c r="F49" s="55">
        <f aca="true" t="shared" si="3" ref="F49:H50">F50</f>
        <v>6610273</v>
      </c>
      <c r="G49" s="55">
        <f t="shared" si="3"/>
        <v>6581000</v>
      </c>
      <c r="H49" s="103">
        <f t="shared" si="3"/>
        <v>6570152</v>
      </c>
      <c r="I49" s="56">
        <f t="shared" si="2"/>
        <v>99.39305078625345</v>
      </c>
      <c r="J49" s="56">
        <f t="shared" si="1"/>
        <v>99.83516182950919</v>
      </c>
    </row>
    <row r="50" spans="1:10" ht="15.75" customHeight="1">
      <c r="A50" s="70"/>
      <c r="B50" s="70"/>
      <c r="C50" s="70">
        <v>363</v>
      </c>
      <c r="D50" s="70"/>
      <c r="E50" s="73" t="s">
        <v>56</v>
      </c>
      <c r="F50" s="97">
        <f t="shared" si="3"/>
        <v>6610273</v>
      </c>
      <c r="G50" s="97">
        <f t="shared" si="3"/>
        <v>6581000</v>
      </c>
      <c r="H50" s="98">
        <f t="shared" si="3"/>
        <v>6570152</v>
      </c>
      <c r="I50" s="69">
        <f t="shared" si="2"/>
        <v>99.39305078625345</v>
      </c>
      <c r="J50" s="69">
        <f t="shared" si="1"/>
        <v>99.83516182950919</v>
      </c>
    </row>
    <row r="51" spans="1:10" ht="28.5">
      <c r="A51" s="70"/>
      <c r="B51" s="70"/>
      <c r="C51" s="70"/>
      <c r="D51" s="70">
        <v>3631</v>
      </c>
      <c r="E51" s="104" t="s">
        <v>87</v>
      </c>
      <c r="F51" s="67">
        <v>6610273</v>
      </c>
      <c r="G51" s="66">
        <v>6581000</v>
      </c>
      <c r="H51" s="67">
        <v>6570152</v>
      </c>
      <c r="I51" s="78">
        <f t="shared" si="2"/>
        <v>99.39305078625345</v>
      </c>
      <c r="J51" s="69">
        <f t="shared" si="1"/>
        <v>99.83516182950919</v>
      </c>
    </row>
    <row r="52" spans="1:10" s="9" customFormat="1" ht="15.75" customHeight="1">
      <c r="A52" s="35"/>
      <c r="B52" s="35"/>
      <c r="C52" s="35"/>
      <c r="D52" s="35"/>
      <c r="E52" s="34"/>
      <c r="F52" s="34"/>
      <c r="G52" s="34"/>
      <c r="H52" s="105"/>
      <c r="I52" s="34"/>
      <c r="J52" s="34"/>
    </row>
    <row r="53" spans="1:10" ht="15.75" customHeight="1">
      <c r="A53" s="35"/>
      <c r="B53" s="35"/>
      <c r="C53" s="35"/>
      <c r="D53" s="35"/>
      <c r="E53" s="38"/>
      <c r="F53" s="38"/>
      <c r="G53" s="38"/>
      <c r="H53" s="106"/>
      <c r="I53" s="38"/>
      <c r="J53" s="38"/>
    </row>
    <row r="54" spans="1:10" ht="15.75" customHeight="1">
      <c r="A54" s="34"/>
      <c r="B54" s="34"/>
      <c r="C54" s="34"/>
      <c r="D54" s="34"/>
      <c r="E54" s="38"/>
      <c r="F54" s="38"/>
      <c r="G54" s="38"/>
      <c r="H54" s="106"/>
      <c r="I54" s="38"/>
      <c r="J54" s="38"/>
    </row>
    <row r="55" spans="1:10" s="2" customFormat="1" ht="45.75" customHeight="1">
      <c r="A55" s="36" t="s">
        <v>0</v>
      </c>
      <c r="B55" s="39" t="s">
        <v>4</v>
      </c>
      <c r="C55" s="39" t="s">
        <v>3</v>
      </c>
      <c r="D55" s="39" t="s">
        <v>2</v>
      </c>
      <c r="E55" s="40" t="s">
        <v>20</v>
      </c>
      <c r="F55" s="41" t="s">
        <v>94</v>
      </c>
      <c r="G55" s="41" t="s">
        <v>109</v>
      </c>
      <c r="H55" s="41" t="s">
        <v>110</v>
      </c>
      <c r="I55" s="41" t="s">
        <v>111</v>
      </c>
      <c r="J55" s="41" t="s">
        <v>112</v>
      </c>
    </row>
    <row r="56" spans="1:10" s="9" customFormat="1" ht="14.25">
      <c r="A56" s="107">
        <v>1</v>
      </c>
      <c r="B56" s="107">
        <v>2</v>
      </c>
      <c r="C56" s="107">
        <v>3</v>
      </c>
      <c r="D56" s="107">
        <v>4</v>
      </c>
      <c r="E56" s="107">
        <v>5</v>
      </c>
      <c r="F56" s="107">
        <v>6</v>
      </c>
      <c r="G56" s="107">
        <v>7</v>
      </c>
      <c r="H56" s="107">
        <v>8</v>
      </c>
      <c r="I56" s="107">
        <v>9</v>
      </c>
      <c r="J56" s="107">
        <v>10</v>
      </c>
    </row>
    <row r="57" spans="1:10" s="9" customFormat="1" ht="6" customHeight="1" thickBot="1">
      <c r="A57" s="108"/>
      <c r="B57" s="108"/>
      <c r="C57" s="108"/>
      <c r="D57" s="108"/>
      <c r="E57" s="108"/>
      <c r="F57" s="108"/>
      <c r="G57" s="108"/>
      <c r="H57" s="108"/>
      <c r="I57" s="108"/>
      <c r="J57" s="108"/>
    </row>
    <row r="58" spans="1:10" s="4" customFormat="1" ht="15.75" customHeight="1" thickBot="1">
      <c r="A58" s="71">
        <v>4</v>
      </c>
      <c r="B58" s="71"/>
      <c r="C58" s="71"/>
      <c r="D58" s="71"/>
      <c r="E58" s="72" t="s">
        <v>59</v>
      </c>
      <c r="F58" s="55">
        <f>+F59</f>
        <v>665762</v>
      </c>
      <c r="G58" s="55">
        <f>+G59+G67</f>
        <v>1101000</v>
      </c>
      <c r="H58" s="55">
        <f>+H59+H67</f>
        <v>711532</v>
      </c>
      <c r="I58" s="56">
        <f aca="true" t="shared" si="4" ref="I58:I63">H58/F58*100</f>
        <v>106.87482914314725</v>
      </c>
      <c r="J58" s="56">
        <f aca="true" t="shared" si="5" ref="J58:J69">H58/G58*100</f>
        <v>64.62597638510445</v>
      </c>
    </row>
    <row r="59" spans="1:10" s="10" customFormat="1" ht="30.75" customHeight="1" thickBot="1">
      <c r="A59" s="71"/>
      <c r="B59" s="71">
        <v>42</v>
      </c>
      <c r="C59" s="80"/>
      <c r="D59" s="71"/>
      <c r="E59" s="80" t="s">
        <v>60</v>
      </c>
      <c r="F59" s="103">
        <f>F60+F63+F67+F69</f>
        <v>665762</v>
      </c>
      <c r="G59" s="55">
        <f>G60+G63</f>
        <v>1038000</v>
      </c>
      <c r="H59" s="55">
        <f>H60+H63</f>
        <v>649220</v>
      </c>
      <c r="I59" s="56">
        <f t="shared" si="4"/>
        <v>97.51532830050378</v>
      </c>
      <c r="J59" s="56">
        <f t="shared" si="5"/>
        <v>62.54527938342967</v>
      </c>
    </row>
    <row r="60" spans="1:10" s="10" customFormat="1" ht="25.5" customHeight="1">
      <c r="A60" s="71"/>
      <c r="B60" s="71"/>
      <c r="C60" s="109">
        <v>421</v>
      </c>
      <c r="D60" s="71"/>
      <c r="E60" s="82" t="s">
        <v>85</v>
      </c>
      <c r="F60" s="66">
        <f>F61+F62</f>
        <v>602338</v>
      </c>
      <c r="G60" s="66">
        <f>G61+G62</f>
        <v>959000</v>
      </c>
      <c r="H60" s="67">
        <f>H61+H62</f>
        <v>585631</v>
      </c>
      <c r="I60" s="69">
        <f t="shared" si="4"/>
        <v>97.2263081525655</v>
      </c>
      <c r="J60" s="69">
        <f t="shared" si="5"/>
        <v>61.066840458811264</v>
      </c>
    </row>
    <row r="61" spans="1:10" s="10" customFormat="1" ht="25.5" customHeight="1">
      <c r="A61" s="71"/>
      <c r="B61" s="71"/>
      <c r="C61" s="109"/>
      <c r="D61" s="70">
        <v>4212</v>
      </c>
      <c r="E61" s="82" t="s">
        <v>86</v>
      </c>
      <c r="F61" s="67">
        <v>0</v>
      </c>
      <c r="G61" s="66">
        <v>15000</v>
      </c>
      <c r="H61" s="67">
        <v>0</v>
      </c>
      <c r="I61" s="78">
        <v>0</v>
      </c>
      <c r="J61" s="78">
        <f t="shared" si="5"/>
        <v>0</v>
      </c>
    </row>
    <row r="62" spans="1:10" s="10" customFormat="1" ht="25.5" customHeight="1">
      <c r="A62" s="71"/>
      <c r="B62" s="71"/>
      <c r="C62" s="109"/>
      <c r="D62" s="70">
        <v>4213</v>
      </c>
      <c r="E62" s="82" t="s">
        <v>101</v>
      </c>
      <c r="F62" s="67">
        <v>602338</v>
      </c>
      <c r="G62" s="66">
        <v>944000</v>
      </c>
      <c r="H62" s="67">
        <v>585631</v>
      </c>
      <c r="I62" s="78">
        <f t="shared" si="4"/>
        <v>97.2263081525655</v>
      </c>
      <c r="J62" s="78">
        <f t="shared" si="5"/>
        <v>62.03718220338983</v>
      </c>
    </row>
    <row r="63" spans="1:10" s="4" customFormat="1" ht="15.75" customHeight="1">
      <c r="A63" s="70"/>
      <c r="B63" s="70"/>
      <c r="C63" s="70">
        <v>422</v>
      </c>
      <c r="D63" s="70"/>
      <c r="E63" s="79" t="s">
        <v>61</v>
      </c>
      <c r="F63" s="66">
        <f>F64+F65+F66</f>
        <v>63424</v>
      </c>
      <c r="G63" s="66">
        <f>G64+G65+G66</f>
        <v>79000</v>
      </c>
      <c r="H63" s="66">
        <f>H64+H65+H66</f>
        <v>63589</v>
      </c>
      <c r="I63" s="110">
        <f t="shared" si="4"/>
        <v>100.26015388496468</v>
      </c>
      <c r="J63" s="69">
        <f t="shared" si="5"/>
        <v>80.49240506329114</v>
      </c>
    </row>
    <row r="64" spans="1:10" s="4" customFormat="1" ht="15.75" customHeight="1">
      <c r="A64" s="70"/>
      <c r="B64" s="70"/>
      <c r="C64" s="70"/>
      <c r="D64" s="70">
        <v>4221</v>
      </c>
      <c r="E64" s="79" t="s">
        <v>62</v>
      </c>
      <c r="F64" s="66">
        <v>0</v>
      </c>
      <c r="G64" s="66">
        <v>75000</v>
      </c>
      <c r="H64" s="66">
        <v>63589</v>
      </c>
      <c r="I64" s="66">
        <v>0</v>
      </c>
      <c r="J64" s="69">
        <f t="shared" si="5"/>
        <v>84.78533333333334</v>
      </c>
    </row>
    <row r="65" spans="1:10" s="11" customFormat="1" ht="15.75" customHeight="1">
      <c r="A65" s="70"/>
      <c r="B65" s="70"/>
      <c r="C65" s="70"/>
      <c r="D65" s="70">
        <v>4222</v>
      </c>
      <c r="E65" s="82" t="s">
        <v>63</v>
      </c>
      <c r="F65" s="66">
        <v>0</v>
      </c>
      <c r="G65" s="66">
        <v>4000</v>
      </c>
      <c r="H65" s="66">
        <v>0</v>
      </c>
      <c r="I65" s="66">
        <v>0</v>
      </c>
      <c r="J65" s="69">
        <f t="shared" si="5"/>
        <v>0</v>
      </c>
    </row>
    <row r="66" spans="1:10" s="11" customFormat="1" ht="15.75" customHeight="1">
      <c r="A66" s="112"/>
      <c r="B66" s="112"/>
      <c r="C66" s="112"/>
      <c r="D66" s="112">
        <v>4223</v>
      </c>
      <c r="E66" s="113" t="s">
        <v>102</v>
      </c>
      <c r="F66" s="66">
        <v>63424</v>
      </c>
      <c r="G66" s="66">
        <v>0</v>
      </c>
      <c r="H66" s="66">
        <v>0</v>
      </c>
      <c r="I66" s="66">
        <v>0</v>
      </c>
      <c r="J66" s="69">
        <v>0</v>
      </c>
    </row>
    <row r="67" spans="1:10" s="9" customFormat="1" ht="30" customHeight="1">
      <c r="A67" s="114"/>
      <c r="B67" s="115">
        <v>45</v>
      </c>
      <c r="C67" s="114"/>
      <c r="D67" s="114"/>
      <c r="E67" s="116" t="s">
        <v>117</v>
      </c>
      <c r="F67" s="66">
        <f aca="true" t="shared" si="6" ref="F67:H68">F68</f>
        <v>0</v>
      </c>
      <c r="G67" s="66">
        <f t="shared" si="6"/>
        <v>63000</v>
      </c>
      <c r="H67" s="66">
        <f t="shared" si="6"/>
        <v>62312</v>
      </c>
      <c r="I67" s="111">
        <v>0</v>
      </c>
      <c r="J67" s="69">
        <f t="shared" si="5"/>
        <v>98.90793650793651</v>
      </c>
    </row>
    <row r="68" spans="1:10" s="9" customFormat="1" ht="15" customHeight="1">
      <c r="A68" s="114"/>
      <c r="B68" s="114"/>
      <c r="C68" s="115">
        <v>451</v>
      </c>
      <c r="D68" s="114"/>
      <c r="E68" s="117" t="s">
        <v>118</v>
      </c>
      <c r="F68" s="66">
        <f t="shared" si="6"/>
        <v>0</v>
      </c>
      <c r="G68" s="66">
        <f t="shared" si="6"/>
        <v>63000</v>
      </c>
      <c r="H68" s="66">
        <f t="shared" si="6"/>
        <v>62312</v>
      </c>
      <c r="I68" s="111">
        <v>0</v>
      </c>
      <c r="J68" s="69">
        <f t="shared" si="5"/>
        <v>98.90793650793651</v>
      </c>
    </row>
    <row r="69" spans="1:10" s="9" customFormat="1" ht="15" customHeight="1">
      <c r="A69" s="114"/>
      <c r="B69" s="114"/>
      <c r="C69" s="114"/>
      <c r="D69" s="114">
        <v>4511</v>
      </c>
      <c r="E69" s="117" t="s">
        <v>118</v>
      </c>
      <c r="F69" s="66">
        <f>0</f>
        <v>0</v>
      </c>
      <c r="G69" s="66">
        <f>63000</f>
        <v>63000</v>
      </c>
      <c r="H69" s="66">
        <v>62312</v>
      </c>
      <c r="I69" s="111">
        <v>0</v>
      </c>
      <c r="J69" s="69">
        <f t="shared" si="5"/>
        <v>98.90793650793651</v>
      </c>
    </row>
    <row r="70" spans="1:10" s="16" customFormat="1" ht="15" customHeight="1">
      <c r="A70" s="50"/>
      <c r="B70" s="50"/>
      <c r="C70" s="50"/>
      <c r="D70" s="50"/>
      <c r="E70" s="118"/>
      <c r="F70" s="118"/>
      <c r="G70" s="118"/>
      <c r="H70" s="118"/>
      <c r="I70" s="118"/>
      <c r="J70" s="118"/>
    </row>
    <row r="71" spans="1:10" s="16" customFormat="1" ht="15" customHeight="1">
      <c r="A71" s="50"/>
      <c r="B71" s="50"/>
      <c r="C71" s="50"/>
      <c r="D71" s="50"/>
      <c r="E71" s="118"/>
      <c r="F71" s="118"/>
      <c r="G71" s="118"/>
      <c r="H71" s="118"/>
      <c r="I71" s="118"/>
      <c r="J71" s="118"/>
    </row>
    <row r="72" spans="1:4" s="16" customFormat="1" ht="15" customHeight="1">
      <c r="A72" s="15"/>
      <c r="B72" s="15"/>
      <c r="C72" s="15"/>
      <c r="D72" s="15"/>
    </row>
    <row r="73" spans="1:4" s="16" customFormat="1" ht="15" customHeight="1">
      <c r="A73" s="15"/>
      <c r="B73" s="15"/>
      <c r="C73" s="15"/>
      <c r="D73" s="15"/>
    </row>
    <row r="74" spans="1:4" s="16" customFormat="1" ht="15" customHeight="1">
      <c r="A74" s="15"/>
      <c r="B74" s="15"/>
      <c r="C74" s="15"/>
      <c r="D74" s="15"/>
    </row>
    <row r="75" spans="1:4" s="16" customFormat="1" ht="15" customHeight="1">
      <c r="A75" s="15"/>
      <c r="B75" s="15"/>
      <c r="C75" s="15"/>
      <c r="D75" s="15"/>
    </row>
    <row r="76" spans="1:4" s="16" customFormat="1" ht="15" customHeight="1">
      <c r="A76" s="15"/>
      <c r="B76" s="15"/>
      <c r="C76" s="15"/>
      <c r="D76" s="15"/>
    </row>
    <row r="77" spans="1:4" s="16" customFormat="1" ht="15" customHeight="1">
      <c r="A77" s="15"/>
      <c r="B77" s="15"/>
      <c r="C77" s="15"/>
      <c r="D77" s="15"/>
    </row>
    <row r="78" spans="1:4" s="16" customFormat="1" ht="15" customHeight="1">
      <c r="A78" s="15"/>
      <c r="B78" s="15"/>
      <c r="C78" s="15"/>
      <c r="D78" s="15"/>
    </row>
    <row r="79" spans="1:4" s="16" customFormat="1" ht="15" customHeight="1">
      <c r="A79" s="15"/>
      <c r="B79" s="15"/>
      <c r="C79" s="15"/>
      <c r="D79" s="15"/>
    </row>
    <row r="80" s="16" customFormat="1" ht="15" customHeight="1"/>
    <row r="81" s="16" customFormat="1" ht="15" customHeight="1"/>
    <row r="82" s="16" customFormat="1" ht="15" customHeight="1"/>
    <row r="83" s="16" customFormat="1" ht="15" customHeight="1"/>
    <row r="84" s="16" customFormat="1" ht="15" customHeight="1"/>
    <row r="85" s="16" customFormat="1" ht="15" customHeight="1"/>
    <row r="86" s="16" customFormat="1" ht="15" customHeight="1"/>
    <row r="87" s="16" customFormat="1" ht="15" customHeight="1"/>
    <row r="88" s="16" customFormat="1" ht="15" customHeight="1"/>
    <row r="89" s="16" customFormat="1" ht="15" customHeight="1"/>
    <row r="90" s="16" customFormat="1" ht="15" customHeight="1"/>
    <row r="91" s="16" customFormat="1" ht="15" customHeight="1"/>
    <row r="92" s="16" customFormat="1" ht="15" customHeight="1"/>
    <row r="93" s="16" customFormat="1" ht="15" customHeight="1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  <row r="101" s="16" customFormat="1" ht="12.75"/>
    <row r="102" s="16" customFormat="1" ht="12.75"/>
    <row r="103" s="16" customFormat="1" ht="12.75"/>
    <row r="104" s="16" customFormat="1" ht="12.75"/>
    <row r="105" s="16" customFormat="1" ht="12.75"/>
    <row r="106" s="16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</sheetData>
  <sheetProtection/>
  <mergeCells count="2">
    <mergeCell ref="A1:D1"/>
    <mergeCell ref="A5:E5"/>
  </mergeCells>
  <printOptions/>
  <pageMargins left="0.3937007874015748" right="0.15748031496062992" top="0.85" bottom="0.69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PageLayoutView="0" workbookViewId="0" topLeftCell="A1">
      <selection activeCell="M5" sqref="M5"/>
    </sheetView>
  </sheetViews>
  <sheetFormatPr defaultColWidth="9.140625" defaultRowHeight="12.75"/>
  <cols>
    <col min="1" max="1" width="9.00390625" style="0" customWidth="1"/>
    <col min="2" max="2" width="7.7109375" style="0" customWidth="1"/>
    <col min="3" max="3" width="10.28125" style="0" customWidth="1"/>
    <col min="4" max="4" width="7.7109375" style="0" customWidth="1"/>
    <col min="5" max="5" width="44.8515625" style="0" customWidth="1"/>
    <col min="6" max="8" width="14.7109375" style="0" customWidth="1"/>
    <col min="9" max="9" width="11.421875" style="0" customWidth="1"/>
    <col min="10" max="10" width="11.28125" style="0" customWidth="1"/>
  </cols>
  <sheetData>
    <row r="2" spans="1:4" ht="15.75">
      <c r="A2" s="150" t="s">
        <v>82</v>
      </c>
      <c r="B2" s="150"/>
      <c r="C2" s="150"/>
      <c r="D2" s="150"/>
    </row>
    <row r="3" spans="1:4" ht="15.75">
      <c r="A3" s="150" t="s">
        <v>57</v>
      </c>
      <c r="B3" s="150"/>
      <c r="C3" s="150"/>
      <c r="D3" s="150"/>
    </row>
    <row r="4" spans="1:10" ht="42.75">
      <c r="A4" s="39" t="s">
        <v>0</v>
      </c>
      <c r="B4" s="39" t="s">
        <v>4</v>
      </c>
      <c r="C4" s="39" t="s">
        <v>3</v>
      </c>
      <c r="D4" s="39" t="s">
        <v>2</v>
      </c>
      <c r="E4" s="40" t="s">
        <v>1</v>
      </c>
      <c r="F4" s="41" t="s">
        <v>94</v>
      </c>
      <c r="G4" s="41" t="s">
        <v>109</v>
      </c>
      <c r="H4" s="41" t="s">
        <v>110</v>
      </c>
      <c r="I4" s="41" t="s">
        <v>111</v>
      </c>
      <c r="J4" s="41" t="s">
        <v>112</v>
      </c>
    </row>
    <row r="5" spans="1:10" ht="14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</row>
    <row r="6" spans="1:10" ht="15" thickBot="1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.75" thickBot="1">
      <c r="A7" s="71">
        <v>8</v>
      </c>
      <c r="B7" s="71"/>
      <c r="C7" s="71"/>
      <c r="D7" s="71"/>
      <c r="E7" s="96" t="s">
        <v>90</v>
      </c>
      <c r="F7" s="103">
        <f aca="true" t="shared" si="0" ref="F7:H9">F8</f>
        <v>0</v>
      </c>
      <c r="G7" s="103">
        <f t="shared" si="0"/>
        <v>0</v>
      </c>
      <c r="H7" s="55">
        <f t="shared" si="0"/>
        <v>0</v>
      </c>
      <c r="I7" s="119">
        <v>0</v>
      </c>
      <c r="J7" s="55">
        <v>0</v>
      </c>
    </row>
    <row r="8" spans="1:10" ht="15">
      <c r="A8" s="71"/>
      <c r="B8" s="71">
        <v>84</v>
      </c>
      <c r="C8" s="71"/>
      <c r="D8" s="71"/>
      <c r="E8" s="72" t="s">
        <v>18</v>
      </c>
      <c r="F8" s="57">
        <f t="shared" si="0"/>
        <v>0</v>
      </c>
      <c r="G8" s="57">
        <f t="shared" si="0"/>
        <v>0</v>
      </c>
      <c r="H8" s="57">
        <f t="shared" si="0"/>
        <v>0</v>
      </c>
      <c r="I8" s="91">
        <v>0</v>
      </c>
      <c r="J8" s="57">
        <v>0</v>
      </c>
    </row>
    <row r="9" spans="1:10" ht="28.5">
      <c r="A9" s="99"/>
      <c r="B9" s="99"/>
      <c r="C9" s="99">
        <v>845</v>
      </c>
      <c r="D9" s="99"/>
      <c r="E9" s="74" t="s">
        <v>91</v>
      </c>
      <c r="F9" s="101">
        <f t="shared" si="0"/>
        <v>0</v>
      </c>
      <c r="G9" s="101">
        <f t="shared" si="0"/>
        <v>0</v>
      </c>
      <c r="H9" s="101">
        <f t="shared" si="0"/>
        <v>0</v>
      </c>
      <c r="I9" s="102">
        <v>0</v>
      </c>
      <c r="J9" s="66">
        <v>0</v>
      </c>
    </row>
    <row r="10" spans="1:10" ht="28.5">
      <c r="A10" s="70"/>
      <c r="B10" s="70"/>
      <c r="C10" s="70"/>
      <c r="D10" s="70">
        <v>8453</v>
      </c>
      <c r="E10" s="74" t="s">
        <v>91</v>
      </c>
      <c r="F10" s="66">
        <v>0</v>
      </c>
      <c r="G10" s="78">
        <v>0</v>
      </c>
      <c r="H10" s="78">
        <v>0</v>
      </c>
      <c r="I10" s="102">
        <v>0</v>
      </c>
      <c r="J10" s="66">
        <v>0</v>
      </c>
    </row>
    <row r="11" spans="1:10" ht="14.25">
      <c r="A11" s="120"/>
      <c r="B11" s="120"/>
      <c r="C11" s="120"/>
      <c r="D11" s="120"/>
      <c r="E11" s="121"/>
      <c r="F11" s="121"/>
      <c r="G11" s="122"/>
      <c r="H11" s="122"/>
      <c r="I11" s="83"/>
      <c r="J11" s="83"/>
    </row>
    <row r="12" spans="1:10" ht="14.25">
      <c r="A12" s="120"/>
      <c r="B12" s="120"/>
      <c r="C12" s="120"/>
      <c r="D12" s="120"/>
      <c r="E12" s="121"/>
      <c r="F12" s="121"/>
      <c r="G12" s="122"/>
      <c r="H12" s="122"/>
      <c r="I12" s="83"/>
      <c r="J12" s="83"/>
    </row>
    <row r="13" spans="1:10" ht="15" thickBot="1">
      <c r="A13" s="88"/>
      <c r="B13" s="88"/>
      <c r="C13" s="88"/>
      <c r="D13" s="88"/>
      <c r="E13" s="89"/>
      <c r="F13" s="90"/>
      <c r="G13" s="90"/>
      <c r="H13" s="90"/>
      <c r="I13" s="90"/>
      <c r="J13" s="90"/>
    </row>
    <row r="14" spans="1:10" ht="30.75" thickBot="1">
      <c r="A14" s="71">
        <v>5</v>
      </c>
      <c r="B14" s="71"/>
      <c r="C14" s="71"/>
      <c r="D14" s="71"/>
      <c r="E14" s="80" t="s">
        <v>77</v>
      </c>
      <c r="F14" s="103">
        <f aca="true" t="shared" si="1" ref="F14:H16">F15</f>
        <v>0</v>
      </c>
      <c r="G14" s="103">
        <f t="shared" si="1"/>
        <v>0</v>
      </c>
      <c r="H14" s="55">
        <f t="shared" si="1"/>
        <v>0</v>
      </c>
      <c r="I14" s="55">
        <v>0</v>
      </c>
      <c r="J14" s="123">
        <v>0</v>
      </c>
    </row>
    <row r="15" spans="1:10" ht="30">
      <c r="A15" s="71"/>
      <c r="B15" s="71">
        <v>54</v>
      </c>
      <c r="C15" s="71"/>
      <c r="D15" s="71"/>
      <c r="E15" s="75" t="s">
        <v>78</v>
      </c>
      <c r="F15" s="57">
        <f t="shared" si="1"/>
        <v>0</v>
      </c>
      <c r="G15" s="57">
        <f t="shared" si="1"/>
        <v>0</v>
      </c>
      <c r="H15" s="57">
        <f t="shared" si="1"/>
        <v>0</v>
      </c>
      <c r="I15" s="57">
        <v>0</v>
      </c>
      <c r="J15" s="97">
        <v>0</v>
      </c>
    </row>
    <row r="16" spans="1:12" ht="42.75">
      <c r="A16" s="99"/>
      <c r="B16" s="99"/>
      <c r="C16" s="99">
        <v>545</v>
      </c>
      <c r="D16" s="99"/>
      <c r="E16" s="74" t="s">
        <v>92</v>
      </c>
      <c r="F16" s="101">
        <f t="shared" si="1"/>
        <v>0</v>
      </c>
      <c r="G16" s="101">
        <f t="shared" si="1"/>
        <v>0</v>
      </c>
      <c r="H16" s="101">
        <f t="shared" si="1"/>
        <v>0</v>
      </c>
      <c r="I16" s="66">
        <v>0</v>
      </c>
      <c r="J16" s="66">
        <v>0</v>
      </c>
      <c r="L16" s="23"/>
    </row>
    <row r="17" spans="1:10" ht="42.75">
      <c r="A17" s="70"/>
      <c r="B17" s="70"/>
      <c r="C17" s="70"/>
      <c r="D17" s="70">
        <v>5453</v>
      </c>
      <c r="E17" s="74" t="s">
        <v>93</v>
      </c>
      <c r="F17" s="78">
        <v>0</v>
      </c>
      <c r="G17" s="78">
        <v>0</v>
      </c>
      <c r="H17" s="78">
        <v>0</v>
      </c>
      <c r="I17" s="66">
        <v>0</v>
      </c>
      <c r="J17" s="66">
        <v>0</v>
      </c>
    </row>
    <row r="18" spans="1:10" ht="14.25">
      <c r="A18" s="88"/>
      <c r="B18" s="88"/>
      <c r="C18" s="88"/>
      <c r="D18" s="88"/>
      <c r="E18" s="89"/>
      <c r="F18" s="90"/>
      <c r="G18" s="90"/>
      <c r="H18" s="90"/>
      <c r="I18" s="90"/>
      <c r="J18" s="90"/>
    </row>
    <row r="19" spans="1:10" ht="14.25">
      <c r="A19" s="88"/>
      <c r="B19" s="88"/>
      <c r="C19" s="88"/>
      <c r="D19" s="88"/>
      <c r="E19" s="89"/>
      <c r="F19" s="90"/>
      <c r="G19" s="90"/>
      <c r="H19" s="90"/>
      <c r="I19" s="90"/>
      <c r="J19" s="90"/>
    </row>
    <row r="20" spans="1:10" ht="12.75">
      <c r="A20" s="7"/>
      <c r="B20" s="7"/>
      <c r="C20" s="7"/>
      <c r="D20" s="7"/>
      <c r="E20" s="5"/>
      <c r="F20" s="4"/>
      <c r="G20" s="4"/>
      <c r="H20" s="4"/>
      <c r="I20" s="4"/>
      <c r="J20" s="4"/>
    </row>
    <row r="21" spans="1:10" ht="12.75">
      <c r="A21" s="7"/>
      <c r="B21" s="7"/>
      <c r="C21" s="7"/>
      <c r="D21" s="7"/>
      <c r="E21" s="5"/>
      <c r="F21" s="4"/>
      <c r="G21" s="4"/>
      <c r="H21" s="4"/>
      <c r="I21" s="4"/>
      <c r="J21" s="4"/>
    </row>
    <row r="22" spans="1:10" ht="12.75">
      <c r="A22" s="7"/>
      <c r="B22" s="7"/>
      <c r="C22" s="7"/>
      <c r="D22" s="7"/>
      <c r="E22" s="5"/>
      <c r="F22" s="4"/>
      <c r="G22" s="4"/>
      <c r="H22" s="4"/>
      <c r="I22" s="4"/>
      <c r="J22" s="4"/>
    </row>
    <row r="23" spans="1:10" ht="12.75">
      <c r="A23" s="7"/>
      <c r="B23" s="7"/>
      <c r="C23" s="7"/>
      <c r="D23" s="7"/>
      <c r="E23" s="5"/>
      <c r="F23" s="4"/>
      <c r="G23" s="4"/>
      <c r="H23" s="4"/>
      <c r="I23" s="4"/>
      <c r="J23" s="4"/>
    </row>
    <row r="24" spans="1:10" ht="12.75">
      <c r="A24" s="7"/>
      <c r="B24" s="7"/>
      <c r="C24" s="7"/>
      <c r="D24" s="7"/>
      <c r="E24" s="5"/>
      <c r="F24" s="4"/>
      <c r="G24" s="4"/>
      <c r="H24" s="4"/>
      <c r="I24" s="4"/>
      <c r="J24" s="4"/>
    </row>
    <row r="25" spans="1:10" ht="12.75">
      <c r="A25" s="7"/>
      <c r="B25" s="7"/>
      <c r="C25" s="7"/>
      <c r="D25" s="7"/>
      <c r="E25" s="5"/>
      <c r="F25" s="4"/>
      <c r="G25" s="4"/>
      <c r="H25" s="4"/>
      <c r="I25" s="4"/>
      <c r="J25" s="4"/>
    </row>
    <row r="26" spans="1:14" ht="12.75">
      <c r="A26" s="7"/>
      <c r="B26" s="7"/>
      <c r="C26" s="7"/>
      <c r="D26" s="7"/>
      <c r="E26" s="5"/>
      <c r="F26" s="4"/>
      <c r="G26" s="4"/>
      <c r="H26" s="4"/>
      <c r="I26" s="4"/>
      <c r="J26" s="4"/>
      <c r="N26" s="24"/>
    </row>
    <row r="27" spans="1:10" ht="12.75">
      <c r="A27" s="5"/>
      <c r="B27" s="5"/>
      <c r="C27" s="5"/>
      <c r="D27" s="5"/>
      <c r="E27" s="5"/>
      <c r="F27" s="4"/>
      <c r="G27" s="4"/>
      <c r="H27" s="4"/>
      <c r="I27" s="4"/>
      <c r="J27" s="4"/>
    </row>
    <row r="28" spans="1:10" ht="12.75">
      <c r="A28" s="5"/>
      <c r="B28" s="5"/>
      <c r="C28" s="5"/>
      <c r="D28" s="5"/>
      <c r="E28" s="5"/>
      <c r="F28" s="4"/>
      <c r="G28" s="4"/>
      <c r="H28" s="4"/>
      <c r="I28" s="4"/>
      <c r="J28" s="4"/>
    </row>
    <row r="29" spans="1:10" ht="12.75">
      <c r="A29" s="5"/>
      <c r="B29" s="5"/>
      <c r="C29" s="5"/>
      <c r="D29" s="5"/>
      <c r="E29" s="5"/>
      <c r="F29" s="4"/>
      <c r="G29" s="4"/>
      <c r="H29" s="4"/>
      <c r="I29" s="4"/>
      <c r="J29" s="4"/>
    </row>
    <row r="30" spans="1:10" ht="12.75">
      <c r="A30" s="5"/>
      <c r="B30" s="5"/>
      <c r="C30" s="5"/>
      <c r="D30" s="5"/>
      <c r="E30" s="5"/>
      <c r="F30" s="4"/>
      <c r="G30" s="4"/>
      <c r="H30" s="4"/>
      <c r="I30" s="4"/>
      <c r="J30" s="4"/>
    </row>
    <row r="31" spans="1:10" ht="12.75">
      <c r="A31" s="5"/>
      <c r="B31" s="5"/>
      <c r="C31" s="5"/>
      <c r="D31" s="5"/>
      <c r="E31" s="5"/>
      <c r="F31" s="4"/>
      <c r="G31" s="4"/>
      <c r="H31" s="4"/>
      <c r="I31" s="4"/>
      <c r="J31" s="4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</sheetData>
  <sheetProtection/>
  <mergeCells count="2">
    <mergeCell ref="A2:D2"/>
    <mergeCell ref="A3:D3"/>
  </mergeCells>
  <printOptions/>
  <pageMargins left="0.75" right="0.75" top="0.68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zuc1</dc:creator>
  <cp:keywords/>
  <dc:description/>
  <cp:lastModifiedBy>Nada</cp:lastModifiedBy>
  <cp:lastPrinted>2015-03-13T10:20:15Z</cp:lastPrinted>
  <dcterms:created xsi:type="dcterms:W3CDTF">2013-03-05T10:23:06Z</dcterms:created>
  <dcterms:modified xsi:type="dcterms:W3CDTF">2015-06-11T05:57:07Z</dcterms:modified>
  <cp:category/>
  <cp:version/>
  <cp:contentType/>
  <cp:contentStatus/>
</cp:coreProperties>
</file>