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3680" activeTab="3"/>
  </bookViews>
  <sheets>
    <sheet name="OPĆI DIO" sheetId="1" r:id="rId1"/>
    <sheet name="PRIHODI" sheetId="2" r:id="rId2"/>
    <sheet name="RASHODI" sheetId="3" r:id="rId3"/>
    <sheet name="RAČUN FINANCIRANJA" sheetId="4" r:id="rId4"/>
  </sheets>
  <definedNames/>
  <calcPr fullCalcOnLoad="1"/>
</workbook>
</file>

<file path=xl/sharedStrings.xml><?xml version="1.0" encoding="utf-8"?>
<sst xmlns="http://schemas.openxmlformats.org/spreadsheetml/2006/main" count="189" uniqueCount="136">
  <si>
    <t>RAZRED</t>
  </si>
  <si>
    <t>NAZIV PRIHODA</t>
  </si>
  <si>
    <t>Odjeljak</t>
  </si>
  <si>
    <t>Podskupina</t>
  </si>
  <si>
    <t>Skupina</t>
  </si>
  <si>
    <t>A.  RAČUN PRIHODA I RASHODA</t>
  </si>
  <si>
    <t xml:space="preserve">     PRIHODI</t>
  </si>
  <si>
    <t>Prihodi poslovanja</t>
  </si>
  <si>
    <t>Prihodi od imovine</t>
  </si>
  <si>
    <t>Prihodi od financijske imovine</t>
  </si>
  <si>
    <t>Kamate na oročena sredstva i depozite po viđenju</t>
  </si>
  <si>
    <t>Prihodi od nefinancijske imovine</t>
  </si>
  <si>
    <t>Prihodi po posebnim propisima</t>
  </si>
  <si>
    <t>Ostali nespomenuti prihodi</t>
  </si>
  <si>
    <t>Ostali prihodi</t>
  </si>
  <si>
    <t>Prihodi od prodaje nefinancijske imovine</t>
  </si>
  <si>
    <t>Prihodi od prodaje proizvedene dugotrajne imovine</t>
  </si>
  <si>
    <t>Prihodi od prodaje prijevoznih sredstava</t>
  </si>
  <si>
    <t>Primici od zaduživanja</t>
  </si>
  <si>
    <t>RASHODI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</si>
  <si>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</si>
  <si>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</si>
  <si>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</si>
  <si>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</si>
  <si>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</si>
  <si>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</si>
  <si>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</si>
  <si>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</si>
  <si>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</si>
  <si>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</si>
  <si>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</si>
  <si>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</si>
  <si>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</si>
  <si>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</si>
  <si>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</si>
  <si>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</si>
  <si>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</si>
  <si>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</si>
  <si>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</si>
  <si>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</si>
  <si>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</si>
  <si>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</si>
  <si>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</si>
  <si>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</si>
  <si>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</si>
  <si>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</si>
  <si>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</si>
  <si>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</si>
  <si>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</si>
  <si>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</si>
  <si>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</si>
  <si>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</si>
  <si>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</si>
  <si>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</si>
  <si>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</si>
  <si>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</si>
  <si>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 xml:space="preserve">     PRIMICI</t>
  </si>
  <si>
    <t>UKUPNI RASHODI (razred 3 + 4)</t>
  </si>
  <si>
    <t>Rashodi za nabavu nefinacijske imovine</t>
  </si>
  <si>
    <t>Rashodi za nabavu proizvedene dugotrajne imovine</t>
  </si>
  <si>
    <t>Postrojenja i oprema</t>
  </si>
  <si>
    <t>Uredska oprema i namještaj</t>
  </si>
  <si>
    <t>Komunikacijska oprema</t>
  </si>
  <si>
    <t xml:space="preserve"> A. RAČUN PRIHODA I RASHODA</t>
  </si>
  <si>
    <t>1. PRIHODI POSLOVANJA</t>
  </si>
  <si>
    <t>3. UKUPNO PRIHODI</t>
  </si>
  <si>
    <t>4. RASHODI POSLOVANJA</t>
  </si>
  <si>
    <t>5. RASHODI ZA NABAVU NEFINANCIJSKE IMOVINE</t>
  </si>
  <si>
    <t>2. IZDACI ZA FINANC. IMOVINU I OTPLATU ZAJMOVA</t>
  </si>
  <si>
    <t>3. RAZLIKA – zaduživanja / financiranja (1-2)</t>
  </si>
  <si>
    <t>C. VIŠAK / MANJAK PRIHODA</t>
  </si>
  <si>
    <t>2. MANJAK PRIHODA</t>
  </si>
  <si>
    <t>D.  REKAPITULACIJA</t>
  </si>
  <si>
    <t>2. UKUPNO RASHODI I IZDACI</t>
  </si>
  <si>
    <t>B. RAČUN FINANCIRANJA</t>
  </si>
  <si>
    <t>Izdaci za financijsku imovinu i otplate zajmova</t>
  </si>
  <si>
    <t>1. PRIMICI OD FINANCIJSKE IMOVINE I ZADUŽIVANJA</t>
  </si>
  <si>
    <t>1. UKUPNO PRIHODI I PRIMICI + VIŠAK</t>
  </si>
  <si>
    <t>OPĆI DIO</t>
  </si>
  <si>
    <t>B.  RAČUN FINANCIRANJA</t>
  </si>
  <si>
    <t>UKUPNI PRIHODI (razred 6 + 7)</t>
  </si>
  <si>
    <r>
      <t>Županijska uprava za ceste LIČKO-SENJSKE ŽUPANIJE</t>
    </r>
    <r>
      <rPr>
        <sz val="10"/>
        <rFont val="Arial"/>
        <family val="0"/>
      </rPr>
      <t xml:space="preserve"> podnosi</t>
    </r>
  </si>
  <si>
    <t>Ostale naknade troškova zaposlenima</t>
  </si>
  <si>
    <t>Ostale usluge i tr. Vođenja i naplate cestarine</t>
  </si>
  <si>
    <t xml:space="preserve">Ostali nespomenuti fin. rash. slivna vodna nakn. </t>
  </si>
  <si>
    <t>Građevinski objekti</t>
  </si>
  <si>
    <t>Poslovni objekti</t>
  </si>
  <si>
    <t>Ceste, mostovi i slični građevinski objekti</t>
  </si>
  <si>
    <t xml:space="preserve">Tekuće pomoći unutar općeg proračuna - nerazvrstane ceste </t>
  </si>
  <si>
    <t>Usluge promidžbe i informiranja i oglasi</t>
  </si>
  <si>
    <t>Prijevozna sredstva u cestovnom prometu-osobni automobil</t>
  </si>
  <si>
    <t>Primici od financijske imovine i zaduživanja</t>
  </si>
  <si>
    <t>Primljeni zajmovi od trgovačkih društava i obrtnika izvan javnog sektora</t>
  </si>
  <si>
    <t xml:space="preserve"> </t>
  </si>
  <si>
    <t xml:space="preserve">Pomoći od subjekata unutar općeg proračuna </t>
  </si>
  <si>
    <t xml:space="preserve">Pomoći od ostalih subjekata unutar općeg proračuna </t>
  </si>
  <si>
    <t xml:space="preserve">Tekuće pomoći od ostalih subjekata unutar općeg proračuna </t>
  </si>
  <si>
    <t>Kazne, upravne mjere i ostali prihodi</t>
  </si>
  <si>
    <t>Izdaci za dane zajmove</t>
  </si>
  <si>
    <t>Dani zajmovi drugim razinama vlasti</t>
  </si>
  <si>
    <t>Dani zajmovi županijskim proračunima</t>
  </si>
  <si>
    <t>6. IZDACI ZA FINANCIJSKU IMOVINU I OTPLATE ZAJMOVA</t>
  </si>
  <si>
    <t>7. UKUPNI RASHODI</t>
  </si>
  <si>
    <t>8. RAZLIKA – višak / manjak (3 – 7)</t>
  </si>
  <si>
    <t>Izvršenje od 01.01.2014. do 30.06.2014.</t>
  </si>
  <si>
    <t>Indeks izvršenja        2014.</t>
  </si>
  <si>
    <t>Prihodi od zakupa i iznajmljivanja</t>
  </si>
  <si>
    <t>Naknade za ceste (godišnja naknada za uporabu javnih cesta što se plaća pri registraciji motornih i priključnih vozila i ostale naknade)</t>
  </si>
  <si>
    <t>Prihodi administrativnih pristojbi, pristojbi po posebnim propisima i naknadama</t>
  </si>
  <si>
    <t>Naknada troškova osobama izvan radnog odnosa</t>
  </si>
  <si>
    <t xml:space="preserve">Rashodi za dodatna ulaganja na nefinancijskoj imovini </t>
  </si>
  <si>
    <t xml:space="preserve">Dodatna ulaganja na građevinskim objektima </t>
  </si>
  <si>
    <t>3. VIŠAK/MANJAK PRIHODA IZ PRETHODNOG RAZDOBLJA</t>
  </si>
  <si>
    <t>1. VIŠAK/MANJAK PRIHODA IZ PRETHODNOG RAZDOBLJA</t>
  </si>
  <si>
    <t>POLUGODIŠNJI IZVJEŠTAJ O IZVRŠENJU FINANCIJSKOG PLANA ZA RAZDOBLJE                                                                od  01. siječnja do 30. lipnja 2015. godine</t>
  </si>
  <si>
    <t>Izvorni plan 2015.</t>
  </si>
  <si>
    <t>Izvršenje od 01.01.2015. do 30.06.2015.</t>
  </si>
  <si>
    <t>Indeks izvršenja 2015/2014</t>
  </si>
  <si>
    <t>Indeks izvršenja        2015.</t>
  </si>
  <si>
    <t>Prihodi od zateznih kamata</t>
  </si>
  <si>
    <t>Prihodi od kamata na dane zajmove</t>
  </si>
  <si>
    <t>Prihodi od kamata na dane zajmove županijskim proračunima</t>
  </si>
  <si>
    <t>Prihodi ne temelju ugovornih obveza sufinanciranje lokalne samouprave i ostalih pravnih subjekata</t>
  </si>
  <si>
    <t>VIŠAK PRIHODA IZ 2014 .godine</t>
  </si>
  <si>
    <t>Prihodi i rashodi, te primici i izdaci po ekononmskoj klasifikaciji utvrđuju se u Računu prihoda i rashoda i Računu financiranja                                                                                                                                 za razdoblje od 01.01. 2015. do 30.06.2015. godine:</t>
  </si>
  <si>
    <t>Intelektualne i osbne usluge (uknjižba cesta,  ostalo)</t>
  </si>
  <si>
    <t xml:space="preserve">Naknade ostalih troškova </t>
  </si>
  <si>
    <t>Troškovi sudskih postupaka</t>
  </si>
  <si>
    <t>Prijevozna sredstva</t>
  </si>
  <si>
    <t xml:space="preserve">Prijevozna sredstva u cestovnom prometu-osobni automobili </t>
  </si>
  <si>
    <t xml:space="preserve">Rashodi za nabavu neproizvedene dugotrajne imovine </t>
  </si>
  <si>
    <t>Nematerijalna imovina</t>
  </si>
  <si>
    <t>Koncesije</t>
  </si>
  <si>
    <t>2. VIŠAK PRIHODA IZ 2014.</t>
  </si>
  <si>
    <t>Vlastiti izvori</t>
  </si>
  <si>
    <t>Na temelju Zakona o proračunu (NN 87/08, 136/12 i 15/15) i Pravilnika o polugodišnjem i godišnjem izvještaju o izvršenju proračuna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</si>
</sst>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1" fillId="34" borderId="15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4" fontId="1" fillId="34" borderId="2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 shrinkToFit="1"/>
    </xf>
    <xf numFmtId="0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35" borderId="0" xfId="0" applyFill="1" applyAlignment="1">
      <alignment/>
    </xf>
    <xf numFmtId="4" fontId="10" fillId="35" borderId="0" xfId="0" applyNumberFormat="1" applyFont="1" applyFill="1" applyBorder="1" applyAlignment="1">
      <alignment horizontal="right" vertical="center"/>
    </xf>
    <xf numFmtId="4" fontId="1" fillId="35" borderId="0" xfId="0" applyNumberFormat="1" applyFont="1" applyFill="1" applyBorder="1" applyAlignment="1">
      <alignment horizontal="right"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0" fillId="35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4" fontId="0" fillId="0" borderId="26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1" fillId="0" borderId="29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48" fillId="0" borderId="16" xfId="0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4" fontId="49" fillId="0" borderId="0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vertical="center" wrapText="1"/>
    </xf>
    <xf numFmtId="4" fontId="1" fillId="0" borderId="3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34" borderId="14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0.7109375" style="30" customWidth="1"/>
    <col min="2" max="4" width="14.7109375" style="30" customWidth="1"/>
    <col min="5" max="6" width="10.7109375" style="30" customWidth="1"/>
    <col min="7" max="9" width="16.7109375" style="30" customWidth="1"/>
    <col min="10" max="16384" width="9.140625" style="30" customWidth="1"/>
  </cols>
  <sheetData>
    <row r="1" spans="1:6" ht="15" customHeight="1">
      <c r="A1" s="158" t="s">
        <v>135</v>
      </c>
      <c r="B1" s="158"/>
      <c r="C1" s="158"/>
      <c r="D1" s="158"/>
      <c r="E1" s="158"/>
      <c r="F1" s="158"/>
    </row>
    <row r="2" spans="1:6" ht="15" customHeight="1">
      <c r="A2" s="159" t="s">
        <v>81</v>
      </c>
      <c r="B2" s="159"/>
      <c r="C2" s="159"/>
      <c r="D2" s="159"/>
      <c r="E2" s="159"/>
      <c r="F2" s="159"/>
    </row>
    <row r="3" spans="1:6" ht="15" customHeight="1">
      <c r="A3" s="70"/>
      <c r="B3" s="70"/>
      <c r="C3" s="70"/>
      <c r="D3" s="70"/>
      <c r="E3" s="70"/>
      <c r="F3" s="70"/>
    </row>
    <row r="4" spans="1:6" ht="15" customHeight="1">
      <c r="A4" s="87" t="s">
        <v>78</v>
      </c>
      <c r="B4" s="70"/>
      <c r="C4" s="70"/>
      <c r="D4" s="70"/>
      <c r="E4" s="70"/>
      <c r="F4" s="70"/>
    </row>
    <row r="5" ht="15" customHeight="1"/>
    <row r="6" spans="1:7" ht="39" customHeight="1">
      <c r="A6" s="157" t="s">
        <v>114</v>
      </c>
      <c r="B6" s="157"/>
      <c r="C6" s="157"/>
      <c r="D6" s="157"/>
      <c r="E6" s="157"/>
      <c r="F6" s="157"/>
      <c r="G6" s="30" t="s">
        <v>93</v>
      </c>
    </row>
    <row r="7" ht="15.75" thickBot="1">
      <c r="A7" s="69"/>
    </row>
    <row r="8" spans="1:6" ht="39.75" customHeight="1" thickBot="1">
      <c r="A8" s="75" t="s">
        <v>63</v>
      </c>
      <c r="B8" s="76" t="s">
        <v>104</v>
      </c>
      <c r="C8" s="76" t="s">
        <v>115</v>
      </c>
      <c r="D8" s="113" t="s">
        <v>116</v>
      </c>
      <c r="E8" s="113" t="s">
        <v>117</v>
      </c>
      <c r="F8" s="113" t="s">
        <v>118</v>
      </c>
    </row>
    <row r="9" spans="1:4" ht="12" customHeight="1">
      <c r="A9" s="71"/>
      <c r="B9" s="72"/>
      <c r="C9" s="72"/>
      <c r="D9" s="72"/>
    </row>
    <row r="10" spans="1:6" ht="12.75">
      <c r="A10" s="73" t="s">
        <v>64</v>
      </c>
      <c r="B10" s="74">
        <f>PRIHODI!F9</f>
        <v>12911920</v>
      </c>
      <c r="C10" s="74">
        <f>PRIHODI!G9</f>
        <v>33939076</v>
      </c>
      <c r="D10" s="74">
        <f>PRIHODI!H9</f>
        <v>14794659</v>
      </c>
      <c r="E10" s="77">
        <f aca="true" t="shared" si="0" ref="E10:E17">D10/B10*100</f>
        <v>114.5814023011295</v>
      </c>
      <c r="F10" s="77">
        <f aca="true" t="shared" si="1" ref="F10:F16">D10/C10*100</f>
        <v>43.59181434403223</v>
      </c>
    </row>
    <row r="11" spans="1:6" ht="18" customHeight="1">
      <c r="A11" s="73" t="s">
        <v>133</v>
      </c>
      <c r="B11" s="74">
        <f>PRIHODI!F28</f>
        <v>0</v>
      </c>
      <c r="C11" s="74">
        <f>PRIHODI!G32</f>
        <v>137924</v>
      </c>
      <c r="D11" s="74">
        <f>PRIHODI!H28</f>
        <v>0</v>
      </c>
      <c r="E11" s="74">
        <v>0</v>
      </c>
      <c r="F11" s="77">
        <v>0</v>
      </c>
    </row>
    <row r="12" spans="1:6" s="84" customFormat="1" ht="18" customHeight="1">
      <c r="A12" s="81" t="s">
        <v>65</v>
      </c>
      <c r="B12" s="82">
        <f>B10+B11</f>
        <v>12911920</v>
      </c>
      <c r="C12" s="82">
        <f>C10+C11</f>
        <v>34077000</v>
      </c>
      <c r="D12" s="82">
        <f>D10+D11</f>
        <v>14794659</v>
      </c>
      <c r="E12" s="83">
        <f t="shared" si="0"/>
        <v>114.5814023011295</v>
      </c>
      <c r="F12" s="83">
        <f t="shared" si="1"/>
        <v>43.41537987498899</v>
      </c>
    </row>
    <row r="13" spans="1:6" ht="18" customHeight="1">
      <c r="A13" s="73" t="s">
        <v>66</v>
      </c>
      <c r="B13" s="74">
        <f>RASHODI!F7</f>
        <v>14699352</v>
      </c>
      <c r="C13" s="74">
        <f>RASHODI!G7</f>
        <v>31728000</v>
      </c>
      <c r="D13" s="74">
        <f>RASHODI!H7</f>
        <v>15007648</v>
      </c>
      <c r="E13" s="77">
        <f t="shared" si="0"/>
        <v>102.09734415503486</v>
      </c>
      <c r="F13" s="77">
        <f t="shared" si="1"/>
        <v>47.300958144225916</v>
      </c>
    </row>
    <row r="14" spans="1:6" ht="18" customHeight="1">
      <c r="A14" s="73" t="s">
        <v>67</v>
      </c>
      <c r="B14" s="74">
        <f>RASHODI!F60</f>
        <v>324422</v>
      </c>
      <c r="C14" s="74">
        <f>RASHODI!G60</f>
        <v>2349000</v>
      </c>
      <c r="D14" s="74">
        <f>RASHODI!H60</f>
        <v>152776</v>
      </c>
      <c r="E14" s="77">
        <f t="shared" si="0"/>
        <v>47.091750867697016</v>
      </c>
      <c r="F14" s="77">
        <f t="shared" si="1"/>
        <v>6.503873988931461</v>
      </c>
    </row>
    <row r="15" spans="1:6" ht="26.25" customHeight="1">
      <c r="A15" s="73" t="s">
        <v>101</v>
      </c>
      <c r="B15" s="74">
        <v>200000</v>
      </c>
      <c r="C15" s="74">
        <v>0</v>
      </c>
      <c r="D15" s="74">
        <v>200000</v>
      </c>
      <c r="E15" s="77">
        <f t="shared" si="0"/>
        <v>100</v>
      </c>
      <c r="F15" s="77">
        <v>0</v>
      </c>
    </row>
    <row r="16" spans="1:6" s="84" customFormat="1" ht="18" customHeight="1">
      <c r="A16" s="81" t="s">
        <v>102</v>
      </c>
      <c r="B16" s="82">
        <f>B13+B14+B15</f>
        <v>15223774</v>
      </c>
      <c r="C16" s="82">
        <f>C13+C14</f>
        <v>34077000</v>
      </c>
      <c r="D16" s="82">
        <f>D13+D14+D15</f>
        <v>15360424</v>
      </c>
      <c r="E16" s="83">
        <f t="shared" si="0"/>
        <v>100.89760922620108</v>
      </c>
      <c r="F16" s="83">
        <f t="shared" si="1"/>
        <v>45.07563459224697</v>
      </c>
    </row>
    <row r="17" spans="1:6" s="48" customFormat="1" ht="18" customHeight="1">
      <c r="A17" s="81" t="s">
        <v>103</v>
      </c>
      <c r="B17" s="82">
        <f>B12-B16</f>
        <v>-2311854</v>
      </c>
      <c r="C17" s="82">
        <f>C12-C16</f>
        <v>0</v>
      </c>
      <c r="D17" s="82">
        <f>D12-D16</f>
        <v>-565765</v>
      </c>
      <c r="E17" s="83">
        <f t="shared" si="0"/>
        <v>24.47234989752813</v>
      </c>
      <c r="F17" s="83">
        <v>0</v>
      </c>
    </row>
    <row r="18" ht="19.5" customHeight="1">
      <c r="A18" s="69"/>
    </row>
    <row r="19" ht="19.5" customHeight="1" thickBot="1">
      <c r="A19" s="69"/>
    </row>
    <row r="20" spans="1:6" ht="39.75" customHeight="1" thickBot="1">
      <c r="A20" s="75" t="s">
        <v>74</v>
      </c>
      <c r="B20" s="76" t="s">
        <v>104</v>
      </c>
      <c r="C20" s="76" t="s">
        <v>115</v>
      </c>
      <c r="D20" s="113" t="s">
        <v>116</v>
      </c>
      <c r="E20" s="113" t="s">
        <v>117</v>
      </c>
      <c r="F20" s="113" t="s">
        <v>118</v>
      </c>
    </row>
    <row r="21" spans="1:4" ht="8.25" customHeight="1">
      <c r="A21" s="71"/>
      <c r="B21" s="72"/>
      <c r="C21" s="72"/>
      <c r="D21" s="72"/>
    </row>
    <row r="22" spans="1:6" ht="18" customHeight="1">
      <c r="A22" s="73" t="s">
        <v>76</v>
      </c>
      <c r="B22" s="74">
        <f>'RAČUN FINANCIRANJA'!F7</f>
        <v>0</v>
      </c>
      <c r="C22" s="74">
        <v>0</v>
      </c>
      <c r="D22" s="74">
        <v>0</v>
      </c>
      <c r="E22" s="86">
        <v>0</v>
      </c>
      <c r="F22" s="77">
        <f>0</f>
        <v>0</v>
      </c>
    </row>
    <row r="23" spans="1:8" ht="18" customHeight="1">
      <c r="A23" s="73" t="s">
        <v>68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H23" s="85"/>
    </row>
    <row r="24" spans="1:6" s="48" customFormat="1" ht="18" customHeight="1">
      <c r="A24" s="81" t="s">
        <v>69</v>
      </c>
      <c r="B24" s="82">
        <f>B22-B23</f>
        <v>0</v>
      </c>
      <c r="C24" s="82">
        <f>'RAČUN FINANCIRANJA'!G18</f>
        <v>0</v>
      </c>
      <c r="D24" s="82">
        <f>D22-D23</f>
        <v>0</v>
      </c>
      <c r="E24" s="83">
        <v>0</v>
      </c>
      <c r="F24" s="83">
        <v>0</v>
      </c>
    </row>
    <row r="25" ht="19.5" customHeight="1">
      <c r="A25" s="69"/>
    </row>
    <row r="26" ht="19.5" customHeight="1" thickBot="1">
      <c r="A26" s="69"/>
    </row>
    <row r="27" spans="1:6" ht="39.75" customHeight="1" thickBot="1">
      <c r="A27" s="75" t="s">
        <v>70</v>
      </c>
      <c r="B27" s="113" t="s">
        <v>104</v>
      </c>
      <c r="C27" s="76" t="s">
        <v>115</v>
      </c>
      <c r="D27" s="113" t="s">
        <v>116</v>
      </c>
      <c r="E27" s="113" t="s">
        <v>117</v>
      </c>
      <c r="F27" s="113" t="s">
        <v>118</v>
      </c>
    </row>
    <row r="28" spans="1:4" ht="6" customHeight="1">
      <c r="A28" s="71"/>
      <c r="B28" s="72"/>
      <c r="C28" s="72"/>
      <c r="D28" s="72"/>
    </row>
    <row r="29" spans="1:6" s="84" customFormat="1" ht="30" customHeight="1">
      <c r="A29" s="73" t="s">
        <v>113</v>
      </c>
      <c r="B29" s="74">
        <v>859442</v>
      </c>
      <c r="C29" s="74">
        <v>137924</v>
      </c>
      <c r="D29" s="74">
        <v>137924</v>
      </c>
      <c r="E29" s="77">
        <f>D29/B29*100</f>
        <v>16.048087014597844</v>
      </c>
      <c r="F29" s="77">
        <f>D29/C29*100</f>
        <v>100</v>
      </c>
    </row>
    <row r="30" spans="1:6" ht="18" customHeight="1">
      <c r="A30" s="73" t="s">
        <v>71</v>
      </c>
      <c r="B30" s="74">
        <v>2311854</v>
      </c>
      <c r="C30" s="74">
        <v>0</v>
      </c>
      <c r="D30" s="86">
        <v>565765</v>
      </c>
      <c r="E30" s="77">
        <f>D30/B30*100</f>
        <v>24.47234989752813</v>
      </c>
      <c r="F30" s="86">
        <v>0</v>
      </c>
    </row>
    <row r="31" spans="1:6" s="48" customFormat="1" ht="29.25" customHeight="1">
      <c r="A31" s="122" t="s">
        <v>112</v>
      </c>
      <c r="B31" s="83">
        <f>B29-B30</f>
        <v>-1452412</v>
      </c>
      <c r="C31" s="83">
        <f>C29-C30</f>
        <v>137924</v>
      </c>
      <c r="D31" s="83">
        <f>D29-D30</f>
        <v>-427841</v>
      </c>
      <c r="E31" s="83">
        <f>D31/B31*100</f>
        <v>29.457275208411936</v>
      </c>
      <c r="F31" s="83">
        <f>D31/C31*100</f>
        <v>-310.20054522780663</v>
      </c>
    </row>
    <row r="32" ht="19.5" customHeight="1" thickBot="1">
      <c r="A32" s="69"/>
    </row>
    <row r="33" spans="1:6" ht="39.75" customHeight="1" thickBot="1">
      <c r="A33" s="75" t="s">
        <v>72</v>
      </c>
      <c r="B33" s="113" t="s">
        <v>104</v>
      </c>
      <c r="C33" s="113" t="s">
        <v>115</v>
      </c>
      <c r="D33" s="113" t="s">
        <v>116</v>
      </c>
      <c r="E33" s="113" t="s">
        <v>117</v>
      </c>
      <c r="F33" s="113" t="s">
        <v>118</v>
      </c>
    </row>
    <row r="34" spans="1:4" ht="6" customHeight="1">
      <c r="A34" s="71"/>
      <c r="B34" s="72"/>
      <c r="C34" s="72"/>
      <c r="D34" s="72"/>
    </row>
    <row r="35" spans="1:6" ht="18" customHeight="1">
      <c r="A35" s="81" t="s">
        <v>77</v>
      </c>
      <c r="B35" s="82">
        <f>B12+B29</f>
        <v>13771362</v>
      </c>
      <c r="C35" s="82">
        <f>C12</f>
        <v>34077000</v>
      </c>
      <c r="D35" s="82">
        <f>D12+D29</f>
        <v>14932583</v>
      </c>
      <c r="E35" s="83">
        <f>D35/B35*100</f>
        <v>108.43214345828684</v>
      </c>
      <c r="F35" s="83">
        <f>D35/C35*100</f>
        <v>43.820122076473865</v>
      </c>
    </row>
    <row r="36" spans="1:6" ht="18" customHeight="1">
      <c r="A36" s="81" t="s">
        <v>73</v>
      </c>
      <c r="B36" s="83">
        <f>B16+B23</f>
        <v>15223774</v>
      </c>
      <c r="C36" s="82">
        <f>C16+C23</f>
        <v>34077000</v>
      </c>
      <c r="D36" s="150">
        <f>D16+D23</f>
        <v>15360424</v>
      </c>
      <c r="E36" s="83">
        <f>D36/B36*100</f>
        <v>100.89760922620108</v>
      </c>
      <c r="F36" s="83">
        <f>D36/C36*100</f>
        <v>45.07563459224697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>
      <c r="B43" s="8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3">
    <mergeCell ref="A6:F6"/>
    <mergeCell ref="A1:F1"/>
    <mergeCell ref="A2:F2"/>
  </mergeCells>
  <printOptions/>
  <pageMargins left="0.45" right="0.24" top="0.7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10" width="10.7109375" style="0" customWidth="1"/>
    <col min="11" max="11" width="9.421875" style="0" customWidth="1"/>
  </cols>
  <sheetData>
    <row r="1" spans="1:11" ht="26.25" customHeight="1">
      <c r="A1" s="163" t="s">
        <v>124</v>
      </c>
      <c r="B1" s="164"/>
      <c r="C1" s="164"/>
      <c r="D1" s="164"/>
      <c r="E1" s="164"/>
      <c r="F1" s="164"/>
      <c r="G1" s="164"/>
      <c r="H1" s="164"/>
      <c r="I1" s="164"/>
      <c r="J1" s="164"/>
      <c r="K1" s="107"/>
    </row>
    <row r="2" spans="1:4" ht="18" customHeight="1">
      <c r="A2" s="160" t="s">
        <v>5</v>
      </c>
      <c r="B2" s="160"/>
      <c r="C2" s="160"/>
      <c r="D2" s="160"/>
    </row>
    <row r="3" spans="1:4" ht="18" customHeight="1">
      <c r="A3" s="160" t="s">
        <v>6</v>
      </c>
      <c r="B3" s="160"/>
      <c r="C3" s="160"/>
      <c r="D3" s="160"/>
    </row>
    <row r="4" spans="1:11" s="2" customFormat="1" ht="38.25" customHeight="1">
      <c r="A4" s="4" t="s">
        <v>0</v>
      </c>
      <c r="B4" s="4" t="s">
        <v>4</v>
      </c>
      <c r="C4" s="4" t="s">
        <v>3</v>
      </c>
      <c r="D4" s="4" t="s">
        <v>2</v>
      </c>
      <c r="E4" s="6" t="s">
        <v>1</v>
      </c>
      <c r="F4" s="109" t="s">
        <v>104</v>
      </c>
      <c r="G4" s="109" t="s">
        <v>115</v>
      </c>
      <c r="H4" s="109" t="s">
        <v>116</v>
      </c>
      <c r="I4" s="109" t="s">
        <v>117</v>
      </c>
      <c r="J4" s="109" t="s">
        <v>118</v>
      </c>
      <c r="K4" s="3"/>
    </row>
    <row r="5" spans="1:13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35">
        <v>8</v>
      </c>
      <c r="I5" s="5">
        <v>9</v>
      </c>
      <c r="J5" s="5">
        <v>10</v>
      </c>
      <c r="M5" s="97"/>
    </row>
    <row r="6" spans="1:10" ht="6" customHeight="1" thickBot="1">
      <c r="A6" s="27"/>
      <c r="B6" s="27"/>
      <c r="C6" s="27"/>
      <c r="D6" s="27"/>
      <c r="E6" s="27"/>
      <c r="F6" s="27"/>
      <c r="G6" s="129"/>
      <c r="H6" s="136"/>
      <c r="I6" s="27"/>
      <c r="J6" s="27"/>
    </row>
    <row r="7" spans="1:10" s="30" customFormat="1" ht="15" customHeight="1" thickBot="1">
      <c r="A7" s="161" t="s">
        <v>80</v>
      </c>
      <c r="B7" s="162"/>
      <c r="C7" s="162"/>
      <c r="D7" s="162"/>
      <c r="E7" s="162"/>
      <c r="F7" s="78">
        <f>F9+F28</f>
        <v>12911920</v>
      </c>
      <c r="G7" s="78">
        <f>G9+G28+G32</f>
        <v>34077000</v>
      </c>
      <c r="H7" s="78">
        <f>H9+H28</f>
        <v>14794659</v>
      </c>
      <c r="I7" s="79">
        <f>H7/F7*100</f>
        <v>114.5814023011295</v>
      </c>
      <c r="J7" s="80">
        <f>H7/G7*100</f>
        <v>43.41537987498899</v>
      </c>
    </row>
    <row r="8" spans="1:10" s="30" customFormat="1" ht="11.25" customHeight="1" thickBot="1">
      <c r="A8" s="31"/>
      <c r="B8" s="32"/>
      <c r="C8" s="32"/>
      <c r="D8" s="32"/>
      <c r="E8" s="33"/>
      <c r="F8" s="58"/>
      <c r="G8" s="58"/>
      <c r="H8" s="58"/>
      <c r="I8" s="59"/>
      <c r="J8" s="52"/>
    </row>
    <row r="9" spans="1:11" s="7" customFormat="1" ht="15.75" customHeight="1" thickBot="1">
      <c r="A9" s="28">
        <v>6</v>
      </c>
      <c r="B9" s="28"/>
      <c r="C9" s="28"/>
      <c r="D9" s="28"/>
      <c r="E9" s="29" t="s">
        <v>7</v>
      </c>
      <c r="F9" s="22">
        <f>F10+F13+F22+F25</f>
        <v>12911920</v>
      </c>
      <c r="G9" s="22">
        <f>G10+G13+G22+G25</f>
        <v>33939076</v>
      </c>
      <c r="H9" s="22">
        <f>H10+H13+H22+H25</f>
        <v>14794659</v>
      </c>
      <c r="I9" s="50">
        <f aca="true" t="shared" si="0" ref="I9:I19">H9/F9*100</f>
        <v>114.5814023011295</v>
      </c>
      <c r="J9" s="50">
        <f aca="true" t="shared" si="1" ref="J9:J15">H9/G9*100</f>
        <v>43.59181434403223</v>
      </c>
      <c r="K9" s="99"/>
    </row>
    <row r="10" spans="1:10" s="7" customFormat="1" ht="15.75" customHeight="1">
      <c r="A10" s="28"/>
      <c r="B10" s="28">
        <v>63</v>
      </c>
      <c r="C10" s="28"/>
      <c r="D10" s="28"/>
      <c r="E10" s="29" t="s">
        <v>94</v>
      </c>
      <c r="F10" s="21">
        <f aca="true" t="shared" si="2" ref="F10:H11">F11</f>
        <v>5403809</v>
      </c>
      <c r="G10" s="21">
        <f t="shared" si="2"/>
        <v>19918366</v>
      </c>
      <c r="H10" s="54">
        <f t="shared" si="2"/>
        <v>7101655</v>
      </c>
      <c r="I10" s="59">
        <f t="shared" si="0"/>
        <v>131.41943025743507</v>
      </c>
      <c r="J10" s="59">
        <f t="shared" si="1"/>
        <v>35.65380312822849</v>
      </c>
    </row>
    <row r="11" spans="1:12" s="7" customFormat="1" ht="30" customHeight="1">
      <c r="A11" s="28"/>
      <c r="B11" s="28"/>
      <c r="C11" s="93">
        <v>634</v>
      </c>
      <c r="D11" s="28"/>
      <c r="E11" s="108" t="s">
        <v>95</v>
      </c>
      <c r="F11" s="45">
        <f t="shared" si="2"/>
        <v>5403809</v>
      </c>
      <c r="G11" s="45">
        <f t="shared" si="2"/>
        <v>19918366</v>
      </c>
      <c r="H11" s="61">
        <f t="shared" si="2"/>
        <v>7101655</v>
      </c>
      <c r="I11" s="60">
        <f t="shared" si="0"/>
        <v>131.41943025743507</v>
      </c>
      <c r="J11" s="60">
        <f t="shared" si="1"/>
        <v>35.65380312822849</v>
      </c>
      <c r="L11" s="96"/>
    </row>
    <row r="12" spans="1:10" s="7" customFormat="1" ht="27" customHeight="1">
      <c r="A12" s="28"/>
      <c r="B12" s="28"/>
      <c r="C12" s="93"/>
      <c r="D12" s="93">
        <v>6341</v>
      </c>
      <c r="E12" s="108" t="s">
        <v>96</v>
      </c>
      <c r="F12" s="40">
        <v>5403809</v>
      </c>
      <c r="G12" s="55">
        <v>19918366</v>
      </c>
      <c r="H12" s="40">
        <v>7101655</v>
      </c>
      <c r="I12" s="105">
        <f t="shared" si="0"/>
        <v>131.41943025743507</v>
      </c>
      <c r="J12" s="88">
        <f t="shared" si="1"/>
        <v>35.65380312822849</v>
      </c>
    </row>
    <row r="13" spans="1:12" s="7" customFormat="1" ht="15.75" customHeight="1">
      <c r="A13" s="12"/>
      <c r="B13" s="16">
        <v>64</v>
      </c>
      <c r="C13" s="16"/>
      <c r="D13" s="16"/>
      <c r="E13" s="17" t="s">
        <v>8</v>
      </c>
      <c r="F13" s="21">
        <f>F14+F17</f>
        <v>6674521</v>
      </c>
      <c r="G13" s="21">
        <f>G14+G17+G20</f>
        <v>13769789</v>
      </c>
      <c r="H13" s="21">
        <f>H14+H17</f>
        <v>7503250</v>
      </c>
      <c r="I13" s="54">
        <f t="shared" si="0"/>
        <v>112.41630672822814</v>
      </c>
      <c r="J13" s="21">
        <f t="shared" si="1"/>
        <v>54.49066793979196</v>
      </c>
      <c r="L13" s="98"/>
    </row>
    <row r="14" spans="1:10" s="7" customFormat="1" ht="15.75" customHeight="1">
      <c r="A14" s="12"/>
      <c r="B14" s="12"/>
      <c r="C14" s="12">
        <v>641</v>
      </c>
      <c r="D14" s="12"/>
      <c r="E14" s="13" t="s">
        <v>9</v>
      </c>
      <c r="F14" s="40">
        <f>F15</f>
        <v>1749</v>
      </c>
      <c r="G14" s="40">
        <f>G15+G16</f>
        <v>168905</v>
      </c>
      <c r="H14" s="40">
        <f>H15</f>
        <v>1631</v>
      </c>
      <c r="I14" s="55">
        <f t="shared" si="0"/>
        <v>93.25328759291024</v>
      </c>
      <c r="J14" s="40">
        <f t="shared" si="1"/>
        <v>0.9656315680412065</v>
      </c>
    </row>
    <row r="15" spans="1:10" s="7" customFormat="1" ht="15.75" customHeight="1">
      <c r="A15" s="12"/>
      <c r="B15" s="12"/>
      <c r="C15" s="12"/>
      <c r="D15" s="12">
        <v>6413</v>
      </c>
      <c r="E15" s="13" t="s">
        <v>10</v>
      </c>
      <c r="F15" s="40">
        <v>1749</v>
      </c>
      <c r="G15" s="40">
        <v>6000</v>
      </c>
      <c r="H15" s="40">
        <v>1631</v>
      </c>
      <c r="I15" s="55">
        <f t="shared" si="0"/>
        <v>93.25328759291024</v>
      </c>
      <c r="J15" s="40">
        <f t="shared" si="1"/>
        <v>27.18333333333333</v>
      </c>
    </row>
    <row r="16" spans="1:10" s="7" customFormat="1" ht="15.75" customHeight="1">
      <c r="A16" s="12"/>
      <c r="B16" s="12"/>
      <c r="C16" s="12"/>
      <c r="D16" s="12">
        <v>6414</v>
      </c>
      <c r="E16" s="13" t="s">
        <v>119</v>
      </c>
      <c r="F16" s="40">
        <v>0</v>
      </c>
      <c r="G16" s="40">
        <v>162905</v>
      </c>
      <c r="H16" s="40">
        <v>0</v>
      </c>
      <c r="I16" s="55">
        <v>0</v>
      </c>
      <c r="J16" s="40">
        <v>0</v>
      </c>
    </row>
    <row r="17" spans="1:10" s="7" customFormat="1" ht="15.75" customHeight="1">
      <c r="A17" s="12"/>
      <c r="B17" s="12"/>
      <c r="C17" s="12">
        <v>642</v>
      </c>
      <c r="D17" s="12"/>
      <c r="E17" s="13" t="s">
        <v>11</v>
      </c>
      <c r="F17" s="40">
        <f>F18+F19</f>
        <v>6672772</v>
      </c>
      <c r="G17" s="40">
        <f>G18+G19</f>
        <v>13591525</v>
      </c>
      <c r="H17" s="40">
        <f>H18+H19</f>
        <v>7501619</v>
      </c>
      <c r="I17" s="55">
        <f t="shared" si="0"/>
        <v>112.42132954640141</v>
      </c>
      <c r="J17" s="40">
        <f>H17/G17*100</f>
        <v>55.19335762543203</v>
      </c>
    </row>
    <row r="18" spans="1:10" s="7" customFormat="1" ht="15.75" customHeight="1">
      <c r="A18" s="12"/>
      <c r="B18" s="12"/>
      <c r="C18" s="12"/>
      <c r="D18" s="12">
        <v>6422</v>
      </c>
      <c r="E18" s="42" t="s">
        <v>106</v>
      </c>
      <c r="F18" s="40">
        <v>11010</v>
      </c>
      <c r="G18" s="40">
        <v>27000</v>
      </c>
      <c r="H18" s="40">
        <v>8808</v>
      </c>
      <c r="I18" s="55">
        <f t="shared" si="0"/>
        <v>80</v>
      </c>
      <c r="J18" s="40">
        <f>H18/G18*100</f>
        <v>32.62222222222223</v>
      </c>
    </row>
    <row r="19" spans="1:10" s="7" customFormat="1" ht="39" customHeight="1">
      <c r="A19" s="12"/>
      <c r="B19" s="12"/>
      <c r="C19" s="12"/>
      <c r="D19" s="12">
        <v>6424</v>
      </c>
      <c r="E19" s="39" t="s">
        <v>107</v>
      </c>
      <c r="F19" s="40">
        <v>6661762</v>
      </c>
      <c r="G19" s="40">
        <v>13564525</v>
      </c>
      <c r="H19" s="40">
        <v>7492811</v>
      </c>
      <c r="I19" s="55">
        <f t="shared" si="0"/>
        <v>112.47491279334206</v>
      </c>
      <c r="J19" s="40">
        <f>H19/G19*100</f>
        <v>55.23828515926654</v>
      </c>
    </row>
    <row r="20" spans="1:10" s="7" customFormat="1" ht="20.25" customHeight="1">
      <c r="A20" s="12"/>
      <c r="B20" s="12"/>
      <c r="C20" s="12">
        <v>643</v>
      </c>
      <c r="D20" s="12"/>
      <c r="E20" s="39" t="s">
        <v>120</v>
      </c>
      <c r="F20" s="45">
        <v>0</v>
      </c>
      <c r="G20" s="45">
        <f>G21</f>
        <v>9359</v>
      </c>
      <c r="H20" s="40">
        <v>0</v>
      </c>
      <c r="I20" s="61">
        <v>0</v>
      </c>
      <c r="J20" s="40">
        <v>0</v>
      </c>
    </row>
    <row r="21" spans="1:17" s="7" customFormat="1" ht="33" customHeight="1">
      <c r="A21" s="12"/>
      <c r="B21" s="12"/>
      <c r="C21" s="12"/>
      <c r="D21" s="12">
        <v>6437</v>
      </c>
      <c r="E21" s="39" t="s">
        <v>121</v>
      </c>
      <c r="F21" s="45">
        <v>0</v>
      </c>
      <c r="G21" s="40">
        <v>9359</v>
      </c>
      <c r="H21" s="40">
        <v>0</v>
      </c>
      <c r="I21" s="61">
        <v>0</v>
      </c>
      <c r="J21" s="40">
        <v>0</v>
      </c>
      <c r="Q21" s="132"/>
    </row>
    <row r="22" spans="1:10" s="7" customFormat="1" ht="25.5" customHeight="1">
      <c r="A22" s="12"/>
      <c r="B22" s="16">
        <v>65</v>
      </c>
      <c r="C22" s="16"/>
      <c r="D22" s="16"/>
      <c r="E22" s="19" t="s">
        <v>108</v>
      </c>
      <c r="F22" s="21">
        <f>F24</f>
        <v>9912</v>
      </c>
      <c r="G22" s="20">
        <f>G23</f>
        <v>0</v>
      </c>
      <c r="H22" s="20">
        <f>H23</f>
        <v>0</v>
      </c>
      <c r="I22" s="21">
        <v>0</v>
      </c>
      <c r="J22" s="154">
        <v>0</v>
      </c>
    </row>
    <row r="23" spans="1:10" s="7" customFormat="1" ht="15.75" customHeight="1">
      <c r="A23" s="12"/>
      <c r="B23" s="12"/>
      <c r="C23" s="12">
        <v>652</v>
      </c>
      <c r="D23" s="12"/>
      <c r="E23" s="13" t="s">
        <v>12</v>
      </c>
      <c r="F23" s="40">
        <f>F24</f>
        <v>9912</v>
      </c>
      <c r="G23" s="40">
        <f>G24</f>
        <v>0</v>
      </c>
      <c r="H23" s="40">
        <f>H24</f>
        <v>0</v>
      </c>
      <c r="I23" s="55">
        <v>0</v>
      </c>
      <c r="J23" s="55">
        <v>0</v>
      </c>
    </row>
    <row r="24" spans="1:10" s="7" customFormat="1" ht="15.75" customHeight="1">
      <c r="A24" s="12"/>
      <c r="B24" s="12"/>
      <c r="C24" s="12"/>
      <c r="D24" s="12">
        <v>6526</v>
      </c>
      <c r="E24" s="13" t="s">
        <v>13</v>
      </c>
      <c r="F24" s="40">
        <v>9912</v>
      </c>
      <c r="G24" s="40">
        <v>0</v>
      </c>
      <c r="H24" s="40">
        <v>0</v>
      </c>
      <c r="I24" s="55">
        <v>0</v>
      </c>
      <c r="J24" s="55">
        <v>0</v>
      </c>
    </row>
    <row r="25" spans="1:10" s="7" customFormat="1" ht="15.75" customHeight="1">
      <c r="A25" s="12"/>
      <c r="B25" s="16">
        <v>68</v>
      </c>
      <c r="C25" s="16"/>
      <c r="D25" s="16"/>
      <c r="E25" s="17" t="s">
        <v>97</v>
      </c>
      <c r="F25" s="21">
        <f>F26</f>
        <v>823678</v>
      </c>
      <c r="G25" s="20">
        <f aca="true" t="shared" si="3" ref="F25:H26">G26</f>
        <v>250921</v>
      </c>
      <c r="H25" s="20">
        <f t="shared" si="3"/>
        <v>189754</v>
      </c>
      <c r="I25" s="154">
        <f>H25/F25*100</f>
        <v>23.037400537588717</v>
      </c>
      <c r="J25" s="20">
        <f>H25/G25*100</f>
        <v>75.62300485013212</v>
      </c>
    </row>
    <row r="26" spans="1:10" s="7" customFormat="1" ht="25.5" customHeight="1">
      <c r="A26" s="12"/>
      <c r="B26" s="12"/>
      <c r="C26" s="12">
        <v>683</v>
      </c>
      <c r="D26" s="12"/>
      <c r="E26" s="42" t="s">
        <v>14</v>
      </c>
      <c r="F26" s="40">
        <f t="shared" si="3"/>
        <v>823678</v>
      </c>
      <c r="G26" s="40">
        <f t="shared" si="3"/>
        <v>250921</v>
      </c>
      <c r="H26" s="40">
        <f t="shared" si="3"/>
        <v>189754</v>
      </c>
      <c r="I26" s="55">
        <f>H26/F26*100</f>
        <v>23.037400537588717</v>
      </c>
      <c r="J26" s="40">
        <f>H26/G26*100</f>
        <v>75.62300485013212</v>
      </c>
    </row>
    <row r="27" spans="1:10" s="7" customFormat="1" ht="29.25" customHeight="1" thickBot="1">
      <c r="A27" s="12"/>
      <c r="B27" s="12"/>
      <c r="C27" s="12"/>
      <c r="D27" s="12">
        <v>6831</v>
      </c>
      <c r="E27" s="39" t="s">
        <v>122</v>
      </c>
      <c r="F27" s="40">
        <v>823678</v>
      </c>
      <c r="G27" s="40">
        <v>250921</v>
      </c>
      <c r="H27" s="40">
        <v>189754</v>
      </c>
      <c r="I27" s="55">
        <f>H27/F27*100</f>
        <v>23.037400537588717</v>
      </c>
      <c r="J27" s="40">
        <f>H27/G27*100</f>
        <v>75.62300485013212</v>
      </c>
    </row>
    <row r="28" spans="1:10" s="11" customFormat="1" ht="15.75" customHeight="1" thickBot="1">
      <c r="A28" s="18">
        <v>7</v>
      </c>
      <c r="B28" s="18"/>
      <c r="C28" s="18"/>
      <c r="D28" s="18"/>
      <c r="E28" s="23" t="s">
        <v>15</v>
      </c>
      <c r="F28" s="24">
        <f aca="true" t="shared" si="4" ref="F28:H32">F29</f>
        <v>0</v>
      </c>
      <c r="G28" s="134">
        <f t="shared" si="4"/>
        <v>0</v>
      </c>
      <c r="H28" s="134">
        <f t="shared" si="4"/>
        <v>0</v>
      </c>
      <c r="I28" s="51">
        <v>0</v>
      </c>
      <c r="J28" s="22">
        <v>0</v>
      </c>
    </row>
    <row r="29" spans="1:10" s="7" customFormat="1" ht="25.5" customHeight="1">
      <c r="A29" s="12"/>
      <c r="B29" s="16">
        <v>72</v>
      </c>
      <c r="C29" s="16"/>
      <c r="D29" s="16"/>
      <c r="E29" s="19" t="s">
        <v>16</v>
      </c>
      <c r="F29" s="21">
        <f>F31</f>
        <v>0</v>
      </c>
      <c r="G29" s="21">
        <f>G31</f>
        <v>0</v>
      </c>
      <c r="H29" s="21">
        <f>H31</f>
        <v>0</v>
      </c>
      <c r="I29" s="95">
        <v>0</v>
      </c>
      <c r="J29" s="21">
        <v>0</v>
      </c>
    </row>
    <row r="30" spans="1:10" s="7" customFormat="1" ht="25.5" customHeight="1">
      <c r="A30" s="12"/>
      <c r="B30" s="16"/>
      <c r="C30" s="12">
        <v>723</v>
      </c>
      <c r="D30" s="16"/>
      <c r="E30" s="13" t="s">
        <v>17</v>
      </c>
      <c r="F30" s="21">
        <v>0</v>
      </c>
      <c r="G30" s="40">
        <f t="shared" si="4"/>
        <v>0</v>
      </c>
      <c r="H30" s="40">
        <f t="shared" si="4"/>
        <v>0</v>
      </c>
      <c r="I30" s="94">
        <v>0</v>
      </c>
      <c r="J30" s="40">
        <v>0</v>
      </c>
    </row>
    <row r="31" spans="1:10" s="7" customFormat="1" ht="27" customHeight="1" thickBot="1">
      <c r="A31" s="12"/>
      <c r="B31" s="12"/>
      <c r="C31" s="12"/>
      <c r="D31" s="12">
        <v>7231</v>
      </c>
      <c r="E31" s="14" t="s">
        <v>90</v>
      </c>
      <c r="F31" s="40">
        <f>F33</f>
        <v>0</v>
      </c>
      <c r="G31" s="142">
        <v>0</v>
      </c>
      <c r="H31" s="40">
        <f>H33</f>
        <v>0</v>
      </c>
      <c r="I31" s="94">
        <v>0</v>
      </c>
      <c r="J31" s="40">
        <v>0</v>
      </c>
    </row>
    <row r="32" spans="1:10" s="7" customFormat="1" ht="27" customHeight="1" thickBot="1">
      <c r="A32" s="16">
        <v>9</v>
      </c>
      <c r="B32" s="12"/>
      <c r="C32" s="12"/>
      <c r="D32" s="12"/>
      <c r="E32" s="19" t="s">
        <v>134</v>
      </c>
      <c r="F32" s="24">
        <f t="shared" si="4"/>
        <v>0</v>
      </c>
      <c r="G32" s="22">
        <v>137924</v>
      </c>
      <c r="H32" s="134">
        <f t="shared" si="4"/>
        <v>0</v>
      </c>
      <c r="I32" s="51">
        <v>0</v>
      </c>
      <c r="J32" s="22">
        <v>0</v>
      </c>
    </row>
    <row r="33" spans="1:10" s="7" customFormat="1" ht="24.75" customHeight="1">
      <c r="A33" s="12"/>
      <c r="B33" s="12"/>
      <c r="C33" s="12"/>
      <c r="D33" s="12">
        <v>9221</v>
      </c>
      <c r="E33" s="14" t="s">
        <v>123</v>
      </c>
      <c r="F33" s="40">
        <v>0</v>
      </c>
      <c r="G33" s="45">
        <v>137924</v>
      </c>
      <c r="H33" s="40">
        <v>0</v>
      </c>
      <c r="I33" s="60">
        <v>0</v>
      </c>
      <c r="J33" s="40">
        <v>0</v>
      </c>
    </row>
    <row r="34" spans="1:14" s="7" customFormat="1" ht="24.75" customHeight="1">
      <c r="A34" s="130"/>
      <c r="B34" s="130"/>
      <c r="C34" s="130"/>
      <c r="D34" s="130"/>
      <c r="E34" s="131"/>
      <c r="F34" s="121"/>
      <c r="G34" s="132"/>
      <c r="H34" s="133"/>
      <c r="I34" s="120"/>
      <c r="J34" s="121"/>
      <c r="M34" s="132"/>
      <c r="N34" s="96"/>
    </row>
    <row r="35" spans="1:10" s="7" customFormat="1" ht="24.75" customHeight="1">
      <c r="A35" s="130"/>
      <c r="B35" s="130"/>
      <c r="C35" s="130"/>
      <c r="D35" s="130"/>
      <c r="E35" s="131"/>
      <c r="F35" s="121"/>
      <c r="G35" s="132"/>
      <c r="H35" s="133"/>
      <c r="I35" s="120"/>
      <c r="J35" s="121"/>
    </row>
    <row r="36" spans="1:10" s="7" customFormat="1" ht="24.75" customHeight="1">
      <c r="A36" s="130"/>
      <c r="B36" s="130"/>
      <c r="C36" s="130"/>
      <c r="D36" s="130"/>
      <c r="E36" s="131"/>
      <c r="F36" s="121"/>
      <c r="G36" s="132"/>
      <c r="H36" s="133"/>
      <c r="I36" s="120"/>
      <c r="J36" s="121"/>
    </row>
    <row r="37" spans="1:10" s="7" customFormat="1" ht="24.75" customHeight="1">
      <c r="A37" s="130"/>
      <c r="B37" s="130"/>
      <c r="C37" s="130"/>
      <c r="D37" s="130"/>
      <c r="E37" s="131"/>
      <c r="F37" s="121"/>
      <c r="G37" s="132"/>
      <c r="H37" s="133"/>
      <c r="I37" s="120"/>
      <c r="J37" s="121"/>
    </row>
    <row r="38" spans="1:10" s="7" customFormat="1" ht="24.75" customHeight="1">
      <c r="A38" s="130"/>
      <c r="B38" s="130"/>
      <c r="C38" s="130"/>
      <c r="D38" s="130"/>
      <c r="E38" s="131"/>
      <c r="F38" s="121"/>
      <c r="G38" s="132"/>
      <c r="H38" s="133"/>
      <c r="I38" s="120"/>
      <c r="J38" s="121"/>
    </row>
    <row r="39" spans="1:5" s="7" customFormat="1" ht="15.75" customHeight="1">
      <c r="A39" s="10"/>
      <c r="B39" s="10"/>
      <c r="C39" s="10"/>
      <c r="D39" s="10"/>
      <c r="E39" s="8"/>
    </row>
    <row r="40" spans="1:5" s="7" customFormat="1" ht="15.75" customHeight="1">
      <c r="A40" s="10"/>
      <c r="B40" s="10"/>
      <c r="C40" s="10"/>
      <c r="D40" s="10"/>
      <c r="E40" s="8"/>
    </row>
    <row r="41" spans="1:5" s="7" customFormat="1" ht="15.75" customHeight="1">
      <c r="A41" s="10"/>
      <c r="B41" s="10"/>
      <c r="C41" s="10"/>
      <c r="D41" s="10"/>
      <c r="E41" s="8"/>
    </row>
    <row r="42" spans="1:5" s="7" customFormat="1" ht="15.75" customHeight="1">
      <c r="A42" s="10"/>
      <c r="B42" s="10"/>
      <c r="C42" s="10"/>
      <c r="D42" s="10"/>
      <c r="E42" s="8"/>
    </row>
    <row r="43" spans="1:5" s="7" customFormat="1" ht="15.75" customHeight="1">
      <c r="A43" s="10"/>
      <c r="B43" s="10"/>
      <c r="C43" s="10"/>
      <c r="D43" s="10"/>
      <c r="E43" s="8"/>
    </row>
    <row r="44" spans="1:5" s="7" customFormat="1" ht="15.75" customHeight="1">
      <c r="A44" s="10"/>
      <c r="B44" s="10"/>
      <c r="C44" s="10"/>
      <c r="D44" s="10"/>
      <c r="E44" s="8"/>
    </row>
    <row r="45" spans="1:5" s="7" customFormat="1" ht="15.75" customHeight="1">
      <c r="A45" s="10"/>
      <c r="B45" s="10"/>
      <c r="C45" s="10"/>
      <c r="D45" s="10"/>
      <c r="E45" s="8"/>
    </row>
    <row r="46" spans="1:5" s="7" customFormat="1" ht="15.75" customHeight="1">
      <c r="A46" s="10"/>
      <c r="B46" s="10"/>
      <c r="C46" s="10"/>
      <c r="D46" s="10"/>
      <c r="E46" s="8"/>
    </row>
    <row r="47" spans="1:5" s="7" customFormat="1" ht="15.75" customHeight="1">
      <c r="A47" s="10"/>
      <c r="B47" s="10"/>
      <c r="C47" s="10"/>
      <c r="D47" s="10"/>
      <c r="E47" s="8"/>
    </row>
    <row r="48" spans="1:5" s="7" customFormat="1" ht="15.75" customHeight="1">
      <c r="A48" s="10"/>
      <c r="B48" s="10"/>
      <c r="C48" s="10"/>
      <c r="D48" s="10"/>
      <c r="E48" s="8"/>
    </row>
    <row r="49" spans="1:5" s="7" customFormat="1" ht="15.75" customHeight="1">
      <c r="A49" s="10"/>
      <c r="B49" s="10"/>
      <c r="C49" s="10"/>
      <c r="D49" s="10"/>
      <c r="E49" s="8"/>
    </row>
    <row r="50" spans="1:5" s="7" customFormat="1" ht="15.75" customHeight="1">
      <c r="A50" s="10"/>
      <c r="B50" s="10"/>
      <c r="C50" s="10"/>
      <c r="D50" s="10"/>
      <c r="E50" s="8"/>
    </row>
    <row r="51" spans="1:5" s="7" customFormat="1" ht="15.75" customHeight="1">
      <c r="A51" s="10"/>
      <c r="B51" s="10"/>
      <c r="C51" s="10"/>
      <c r="D51" s="10"/>
      <c r="E51" s="8"/>
    </row>
    <row r="52" spans="1:5" s="7" customFormat="1" ht="15.75" customHeight="1">
      <c r="A52" s="10"/>
      <c r="B52" s="10"/>
      <c r="C52" s="10"/>
      <c r="D52" s="10"/>
      <c r="E52" s="8"/>
    </row>
    <row r="53" spans="1:5" s="7" customFormat="1" ht="15.75" customHeight="1">
      <c r="A53" s="8"/>
      <c r="B53" s="8"/>
      <c r="C53" s="8"/>
      <c r="D53" s="8"/>
      <c r="E53" s="8"/>
    </row>
    <row r="54" spans="1:5" s="7" customFormat="1" ht="15.75" customHeight="1">
      <c r="A54" s="8"/>
      <c r="B54" s="8"/>
      <c r="C54" s="8"/>
      <c r="D54" s="8"/>
      <c r="E54" s="8"/>
    </row>
    <row r="55" spans="1:5" s="7" customFormat="1" ht="15.75" customHeight="1">
      <c r="A55" s="8"/>
      <c r="B55" s="8"/>
      <c r="C55" s="8"/>
      <c r="D55" s="8"/>
      <c r="E55" s="8"/>
    </row>
    <row r="56" spans="1:5" s="7" customFormat="1" ht="15.75" customHeight="1">
      <c r="A56" s="8"/>
      <c r="B56" s="8"/>
      <c r="C56" s="8"/>
      <c r="D56" s="8"/>
      <c r="E56" s="8"/>
    </row>
    <row r="57" spans="1:5" s="7" customFormat="1" ht="15" customHeight="1">
      <c r="A57" s="8"/>
      <c r="B57" s="8"/>
      <c r="C57" s="8"/>
      <c r="D57" s="8"/>
      <c r="E57" s="8"/>
    </row>
    <row r="58" spans="1:5" ht="15" customHeight="1">
      <c r="A58" s="9"/>
      <c r="B58" s="9"/>
      <c r="C58" s="9"/>
      <c r="D58" s="9"/>
      <c r="E58" s="9"/>
    </row>
    <row r="59" spans="1:5" ht="15" customHeight="1">
      <c r="A59" s="9"/>
      <c r="B59" s="9"/>
      <c r="C59" s="9"/>
      <c r="D59" s="9"/>
      <c r="E59" s="9"/>
    </row>
    <row r="60" spans="1:5" ht="15" customHeight="1">
      <c r="A60" s="9"/>
      <c r="B60" s="9"/>
      <c r="C60" s="9"/>
      <c r="D60" s="9"/>
      <c r="E60" s="9"/>
    </row>
    <row r="61" spans="1:5" ht="15" customHeight="1">
      <c r="A61" s="9"/>
      <c r="B61" s="9"/>
      <c r="C61" s="9"/>
      <c r="D61" s="9"/>
      <c r="E61" s="9"/>
    </row>
    <row r="62" spans="1:5" ht="15" customHeight="1">
      <c r="A62" s="9"/>
      <c r="B62" s="9"/>
      <c r="C62" s="9"/>
      <c r="D62" s="9"/>
      <c r="E62" s="9"/>
    </row>
    <row r="63" spans="1:5" ht="15" customHeight="1">
      <c r="A63" s="9"/>
      <c r="B63" s="9"/>
      <c r="C63" s="9"/>
      <c r="D63" s="9"/>
      <c r="E63" s="9"/>
    </row>
    <row r="64" spans="1:5" ht="15" customHeight="1">
      <c r="A64" s="9"/>
      <c r="B64" s="9"/>
      <c r="C64" s="9"/>
      <c r="D64" s="9"/>
      <c r="E64" s="9"/>
    </row>
    <row r="65" spans="1:5" ht="15" customHeight="1">
      <c r="A65" s="9"/>
      <c r="B65" s="9"/>
      <c r="C65" s="9"/>
      <c r="D65" s="9"/>
      <c r="E65" s="9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4">
    <mergeCell ref="A2:D2"/>
    <mergeCell ref="A3:D3"/>
    <mergeCell ref="A7:E7"/>
    <mergeCell ref="A1:J1"/>
  </mergeCells>
  <printOptions/>
  <pageMargins left="0.3937007874015748" right="0.15748031496062992" top="1.16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64">
      <selection activeCell="J72" sqref="J72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9" width="10.140625" style="0" customWidth="1"/>
    <col min="10" max="10" width="10.7109375" style="0" customWidth="1"/>
  </cols>
  <sheetData>
    <row r="1" spans="1:4" ht="18" customHeight="1">
      <c r="A1" s="165" t="s">
        <v>19</v>
      </c>
      <c r="B1" s="165"/>
      <c r="C1" s="165"/>
      <c r="D1" s="165"/>
    </row>
    <row r="2" spans="1:10" s="2" customFormat="1" ht="38.25" customHeight="1">
      <c r="A2" s="4" t="s">
        <v>0</v>
      </c>
      <c r="B2" s="4" t="s">
        <v>4</v>
      </c>
      <c r="C2" s="4" t="s">
        <v>3</v>
      </c>
      <c r="D2" s="4" t="s">
        <v>2</v>
      </c>
      <c r="E2" s="6" t="s">
        <v>20</v>
      </c>
      <c r="F2" s="109" t="s">
        <v>104</v>
      </c>
      <c r="G2" s="109" t="s">
        <v>115</v>
      </c>
      <c r="H2" s="109" t="s">
        <v>116</v>
      </c>
      <c r="I2" s="109" t="s">
        <v>117</v>
      </c>
      <c r="J2" s="109" t="s">
        <v>118</v>
      </c>
    </row>
    <row r="3" spans="1:10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135">
        <v>6</v>
      </c>
      <c r="G3" s="135">
        <v>7</v>
      </c>
      <c r="H3" s="135">
        <v>8</v>
      </c>
      <c r="I3" s="5">
        <v>9</v>
      </c>
      <c r="J3" s="5">
        <v>10</v>
      </c>
    </row>
    <row r="4" spans="1:10" ht="6" customHeight="1" thickBot="1">
      <c r="A4" s="27"/>
      <c r="B4" s="27"/>
      <c r="C4" s="27"/>
      <c r="D4" s="27"/>
      <c r="E4" s="27"/>
      <c r="F4" s="136"/>
      <c r="G4" s="136"/>
      <c r="H4" s="136"/>
      <c r="I4" s="27"/>
      <c r="J4" s="27"/>
    </row>
    <row r="5" spans="1:10" s="30" customFormat="1" ht="15.75" customHeight="1" thickBot="1">
      <c r="A5" s="161" t="s">
        <v>57</v>
      </c>
      <c r="B5" s="162"/>
      <c r="C5" s="162"/>
      <c r="D5" s="162"/>
      <c r="E5" s="162"/>
      <c r="F5" s="79">
        <f>F7+F60</f>
        <v>15023774</v>
      </c>
      <c r="G5" s="79">
        <f>G7+G60</f>
        <v>34077000</v>
      </c>
      <c r="H5" s="79">
        <f>H7+H60</f>
        <v>15160424</v>
      </c>
      <c r="I5" s="79">
        <f>H5/F5*100</f>
        <v>100.90955841055649</v>
      </c>
      <c r="J5" s="80">
        <f>H5/G5*100</f>
        <v>44.48872846788156</v>
      </c>
    </row>
    <row r="6" spans="1:10" s="30" customFormat="1" ht="6" customHeight="1" thickBot="1">
      <c r="A6" s="31"/>
      <c r="B6" s="32"/>
      <c r="C6" s="32"/>
      <c r="D6" s="32"/>
      <c r="E6" s="33"/>
      <c r="F6" s="137"/>
      <c r="G6" s="137"/>
      <c r="H6" s="137"/>
      <c r="I6" s="34"/>
      <c r="J6" s="53"/>
    </row>
    <row r="7" spans="1:10" s="7" customFormat="1" ht="15.75" customHeight="1" thickBot="1">
      <c r="A7" s="28">
        <v>3</v>
      </c>
      <c r="B7" s="28"/>
      <c r="C7" s="28"/>
      <c r="D7" s="28"/>
      <c r="E7" s="29" t="s">
        <v>21</v>
      </c>
      <c r="F7" s="22">
        <f>F8+F16+F45+F50</f>
        <v>14699352</v>
      </c>
      <c r="G7" s="22">
        <f>G8+G16+G45+G50</f>
        <v>31728000</v>
      </c>
      <c r="H7" s="22">
        <f>H8+H16+H45+H50</f>
        <v>15007648</v>
      </c>
      <c r="I7" s="35">
        <f aca="true" t="shared" si="0" ref="I7:I23">H7/F7*100</f>
        <v>102.09734415503486</v>
      </c>
      <c r="J7" s="35">
        <f aca="true" t="shared" si="1" ref="J7:J52">H7/G7*100</f>
        <v>47.300958144225916</v>
      </c>
    </row>
    <row r="8" spans="1:10" s="7" customFormat="1" ht="15.75" customHeight="1">
      <c r="A8" s="12"/>
      <c r="B8" s="16">
        <v>31</v>
      </c>
      <c r="C8" s="16"/>
      <c r="D8" s="16"/>
      <c r="E8" s="17" t="s">
        <v>22</v>
      </c>
      <c r="F8" s="21">
        <f>F9+F11+F13</f>
        <v>738825</v>
      </c>
      <c r="G8" s="21">
        <f>G9+G11+G13</f>
        <v>1649000</v>
      </c>
      <c r="H8" s="54">
        <f>H9+H11+H13</f>
        <v>783879</v>
      </c>
      <c r="I8" s="64">
        <f t="shared" si="0"/>
        <v>106.09806111054716</v>
      </c>
      <c r="J8" s="56">
        <f t="shared" si="1"/>
        <v>47.53662825955124</v>
      </c>
    </row>
    <row r="9" spans="1:10" s="7" customFormat="1" ht="15.75" customHeight="1">
      <c r="A9" s="12"/>
      <c r="B9" s="12"/>
      <c r="C9" s="12">
        <v>311</v>
      </c>
      <c r="D9" s="12"/>
      <c r="E9" s="13" t="s">
        <v>23</v>
      </c>
      <c r="F9" s="40">
        <f>F10</f>
        <v>621795</v>
      </c>
      <c r="G9" s="40">
        <f>G10</f>
        <v>1360000</v>
      </c>
      <c r="H9" s="55">
        <f>H10</f>
        <v>650174</v>
      </c>
      <c r="I9" s="43">
        <f t="shared" si="0"/>
        <v>104.56404441978466</v>
      </c>
      <c r="J9" s="63">
        <f t="shared" si="1"/>
        <v>47.80691176470589</v>
      </c>
    </row>
    <row r="10" spans="1:10" s="7" customFormat="1" ht="15.75" customHeight="1">
      <c r="A10" s="12"/>
      <c r="B10" s="12"/>
      <c r="C10" s="12"/>
      <c r="D10" s="12">
        <v>3111</v>
      </c>
      <c r="E10" s="13" t="s">
        <v>24</v>
      </c>
      <c r="F10" s="55">
        <v>621795</v>
      </c>
      <c r="G10" s="40">
        <v>1360000</v>
      </c>
      <c r="H10" s="55">
        <v>650174</v>
      </c>
      <c r="I10" s="43">
        <f t="shared" si="0"/>
        <v>104.56404441978466</v>
      </c>
      <c r="J10" s="63">
        <f t="shared" si="1"/>
        <v>47.80691176470589</v>
      </c>
    </row>
    <row r="11" spans="1:10" s="7" customFormat="1" ht="15.75" customHeight="1">
      <c r="A11" s="12"/>
      <c r="B11" s="12"/>
      <c r="C11" s="12">
        <v>312</v>
      </c>
      <c r="D11" s="12"/>
      <c r="E11" s="13" t="s">
        <v>25</v>
      </c>
      <c r="F11" s="40">
        <f>F12</f>
        <v>16250</v>
      </c>
      <c r="G11" s="40">
        <f>G12</f>
        <v>50000</v>
      </c>
      <c r="H11" s="55">
        <f>H12</f>
        <v>21875</v>
      </c>
      <c r="I11" s="43">
        <f t="shared" si="0"/>
        <v>134.6153846153846</v>
      </c>
      <c r="J11" s="63">
        <f t="shared" si="1"/>
        <v>43.75</v>
      </c>
    </row>
    <row r="12" spans="1:10" s="7" customFormat="1" ht="15.75" customHeight="1">
      <c r="A12" s="12"/>
      <c r="B12" s="12"/>
      <c r="C12" s="12"/>
      <c r="D12" s="12">
        <v>3121</v>
      </c>
      <c r="E12" s="13" t="s">
        <v>25</v>
      </c>
      <c r="F12" s="55">
        <v>16250</v>
      </c>
      <c r="G12" s="40">
        <v>50000</v>
      </c>
      <c r="H12" s="55">
        <v>21875</v>
      </c>
      <c r="I12" s="43">
        <f t="shared" si="0"/>
        <v>134.6153846153846</v>
      </c>
      <c r="J12" s="63">
        <f t="shared" si="1"/>
        <v>43.75</v>
      </c>
    </row>
    <row r="13" spans="1:10" s="7" customFormat="1" ht="15.75" customHeight="1">
      <c r="A13" s="12"/>
      <c r="B13" s="12"/>
      <c r="C13" s="12">
        <v>313</v>
      </c>
      <c r="D13" s="12"/>
      <c r="E13" s="13" t="s">
        <v>26</v>
      </c>
      <c r="F13" s="40">
        <f>F14+F15</f>
        <v>100780</v>
      </c>
      <c r="G13" s="40">
        <f>G14+G15</f>
        <v>239000</v>
      </c>
      <c r="H13" s="55">
        <f>H14+H15</f>
        <v>111830</v>
      </c>
      <c r="I13" s="43">
        <f t="shared" si="0"/>
        <v>110.96447707878548</v>
      </c>
      <c r="J13" s="63">
        <f t="shared" si="1"/>
        <v>46.7907949790795</v>
      </c>
    </row>
    <row r="14" spans="1:10" s="41" customFormat="1" ht="15.75" customHeight="1">
      <c r="A14" s="38"/>
      <c r="B14" s="38"/>
      <c r="C14" s="38"/>
      <c r="D14" s="38">
        <v>3132</v>
      </c>
      <c r="E14" s="39" t="s">
        <v>27</v>
      </c>
      <c r="F14" s="55">
        <v>90210</v>
      </c>
      <c r="G14" s="40">
        <v>216000</v>
      </c>
      <c r="H14" s="55">
        <v>100777</v>
      </c>
      <c r="I14" s="43">
        <f t="shared" si="0"/>
        <v>111.71377896020395</v>
      </c>
      <c r="J14" s="63">
        <f t="shared" si="1"/>
        <v>46.656018518518515</v>
      </c>
    </row>
    <row r="15" spans="1:10" s="7" customFormat="1" ht="25.5" customHeight="1" thickBot="1">
      <c r="A15" s="12"/>
      <c r="B15" s="12"/>
      <c r="C15" s="12"/>
      <c r="D15" s="12">
        <v>3133</v>
      </c>
      <c r="E15" s="14" t="s">
        <v>28</v>
      </c>
      <c r="F15" s="138">
        <v>10570</v>
      </c>
      <c r="G15" s="142">
        <v>23000</v>
      </c>
      <c r="H15" s="138">
        <v>11053</v>
      </c>
      <c r="I15" s="57">
        <f t="shared" si="0"/>
        <v>104.56953642384106</v>
      </c>
      <c r="J15" s="63">
        <f t="shared" si="1"/>
        <v>48.05652173913044</v>
      </c>
    </row>
    <row r="16" spans="1:10" s="37" customFormat="1" ht="15.75" customHeight="1" thickBot="1">
      <c r="A16" s="16"/>
      <c r="B16" s="16">
        <v>32</v>
      </c>
      <c r="C16" s="16"/>
      <c r="D16" s="16"/>
      <c r="E16" s="25" t="s">
        <v>29</v>
      </c>
      <c r="F16" s="22">
        <f>F17+F22+F27+F35+F37</f>
        <v>11203385</v>
      </c>
      <c r="G16" s="22">
        <f>G17+G22+G27+G35+G37</f>
        <v>23144000</v>
      </c>
      <c r="H16" s="22">
        <f>H17+H22+H27+H35+H37</f>
        <v>11385778</v>
      </c>
      <c r="I16" s="35">
        <f t="shared" si="0"/>
        <v>101.62801688953829</v>
      </c>
      <c r="J16" s="35">
        <f t="shared" si="1"/>
        <v>49.19537677151746</v>
      </c>
    </row>
    <row r="17" spans="1:10" s="41" customFormat="1" ht="15.75" customHeight="1">
      <c r="A17" s="38"/>
      <c r="B17" s="38"/>
      <c r="C17" s="38">
        <v>321</v>
      </c>
      <c r="D17" s="38"/>
      <c r="E17" s="42" t="s">
        <v>30</v>
      </c>
      <c r="F17" s="45">
        <f>F18+F19+F20+F21</f>
        <v>42185</v>
      </c>
      <c r="G17" s="45">
        <f>G18+G19+G20+G21</f>
        <v>96000</v>
      </c>
      <c r="H17" s="61">
        <f>H18+H19+H20+H21</f>
        <v>36895</v>
      </c>
      <c r="I17" s="63">
        <f t="shared" si="0"/>
        <v>87.45999762948915</v>
      </c>
      <c r="J17" s="63">
        <f t="shared" si="1"/>
        <v>38.43229166666667</v>
      </c>
    </row>
    <row r="18" spans="1:10" s="7" customFormat="1" ht="15.75" customHeight="1">
      <c r="A18" s="12"/>
      <c r="B18" s="12"/>
      <c r="C18" s="12"/>
      <c r="D18" s="12">
        <v>3211</v>
      </c>
      <c r="E18" s="14" t="s">
        <v>31</v>
      </c>
      <c r="F18" s="55">
        <v>10652</v>
      </c>
      <c r="G18" s="40">
        <v>30000</v>
      </c>
      <c r="H18" s="55">
        <v>3729</v>
      </c>
      <c r="I18" s="43">
        <f t="shared" si="0"/>
        <v>35.00751032669921</v>
      </c>
      <c r="J18" s="63">
        <f t="shared" si="1"/>
        <v>12.43</v>
      </c>
    </row>
    <row r="19" spans="1:10" s="7" customFormat="1" ht="25.5" customHeight="1">
      <c r="A19" s="12"/>
      <c r="B19" s="12"/>
      <c r="C19" s="12"/>
      <c r="D19" s="12">
        <v>3212</v>
      </c>
      <c r="E19" s="14" t="s">
        <v>32</v>
      </c>
      <c r="F19" s="55">
        <v>28808</v>
      </c>
      <c r="G19" s="40">
        <v>35000</v>
      </c>
      <c r="H19" s="55">
        <v>20758</v>
      </c>
      <c r="I19" s="43">
        <f t="shared" si="0"/>
        <v>72.05637322965843</v>
      </c>
      <c r="J19" s="63">
        <f t="shared" si="1"/>
        <v>59.30857142857143</v>
      </c>
    </row>
    <row r="20" spans="1:10" s="41" customFormat="1" ht="15.75" customHeight="1">
      <c r="A20" s="38"/>
      <c r="B20" s="38"/>
      <c r="C20" s="38"/>
      <c r="D20" s="38">
        <v>3213</v>
      </c>
      <c r="E20" s="42" t="s">
        <v>33</v>
      </c>
      <c r="F20" s="55">
        <v>2725</v>
      </c>
      <c r="G20" s="40">
        <v>20000</v>
      </c>
      <c r="H20" s="55">
        <v>2300</v>
      </c>
      <c r="I20" s="43">
        <f t="shared" si="0"/>
        <v>84.40366972477065</v>
      </c>
      <c r="J20" s="63">
        <f t="shared" si="1"/>
        <v>11.5</v>
      </c>
    </row>
    <row r="21" spans="1:10" s="41" customFormat="1" ht="15.75" customHeight="1">
      <c r="A21" s="38"/>
      <c r="B21" s="38"/>
      <c r="C21" s="38"/>
      <c r="D21" s="38">
        <v>3214</v>
      </c>
      <c r="E21" s="42" t="s">
        <v>82</v>
      </c>
      <c r="F21" s="55">
        <v>0</v>
      </c>
      <c r="G21" s="40">
        <v>11000</v>
      </c>
      <c r="H21" s="55">
        <v>10108</v>
      </c>
      <c r="I21" s="43">
        <v>0</v>
      </c>
      <c r="J21" s="63">
        <f t="shared" si="1"/>
        <v>91.89090909090909</v>
      </c>
    </row>
    <row r="22" spans="1:10" s="7" customFormat="1" ht="15.75" customHeight="1">
      <c r="A22" s="12"/>
      <c r="B22" s="12"/>
      <c r="C22" s="12">
        <v>322</v>
      </c>
      <c r="D22" s="12"/>
      <c r="E22" s="13" t="s">
        <v>34</v>
      </c>
      <c r="F22" s="55">
        <f>F23+F24+F25+F26</f>
        <v>62725</v>
      </c>
      <c r="G22" s="40">
        <f>G23+G24+G25+G26</f>
        <v>160000</v>
      </c>
      <c r="H22" s="55">
        <f>H23+H24+H25+H26</f>
        <v>49778</v>
      </c>
      <c r="I22" s="43">
        <f t="shared" si="0"/>
        <v>79.35910721402949</v>
      </c>
      <c r="J22" s="63">
        <f t="shared" si="1"/>
        <v>31.111250000000002</v>
      </c>
    </row>
    <row r="23" spans="1:10" s="7" customFormat="1" ht="15.75" customHeight="1">
      <c r="A23" s="12"/>
      <c r="B23" s="12"/>
      <c r="C23" s="12"/>
      <c r="D23" s="12">
        <v>3221</v>
      </c>
      <c r="E23" s="13" t="s">
        <v>35</v>
      </c>
      <c r="F23" s="55">
        <v>12367</v>
      </c>
      <c r="G23" s="40">
        <v>46000</v>
      </c>
      <c r="H23" s="55">
        <v>14913</v>
      </c>
      <c r="I23" s="43">
        <f t="shared" si="0"/>
        <v>120.58704617126223</v>
      </c>
      <c r="J23" s="63">
        <f t="shared" si="1"/>
        <v>32.4195652173913</v>
      </c>
    </row>
    <row r="24" spans="1:10" s="44" customFormat="1" ht="15.75" customHeight="1">
      <c r="A24" s="49"/>
      <c r="B24" s="49"/>
      <c r="C24" s="49"/>
      <c r="D24" s="49">
        <v>3223</v>
      </c>
      <c r="E24" s="39" t="s">
        <v>36</v>
      </c>
      <c r="F24" s="62">
        <v>49951</v>
      </c>
      <c r="G24" s="143">
        <v>100000</v>
      </c>
      <c r="H24" s="62">
        <v>33053</v>
      </c>
      <c r="I24" s="43">
        <f aca="true" t="shared" si="2" ref="I24:I52">H24/F24*100</f>
        <v>66.17084743048187</v>
      </c>
      <c r="J24" s="63">
        <f t="shared" si="1"/>
        <v>33.053</v>
      </c>
    </row>
    <row r="25" spans="1:10" s="41" customFormat="1" ht="25.5" customHeight="1">
      <c r="A25" s="38"/>
      <c r="B25" s="38"/>
      <c r="C25" s="38"/>
      <c r="D25" s="38">
        <v>3224</v>
      </c>
      <c r="E25" s="39" t="s">
        <v>37</v>
      </c>
      <c r="F25" s="55">
        <v>407</v>
      </c>
      <c r="G25" s="40">
        <v>1000</v>
      </c>
      <c r="H25" s="55">
        <v>152</v>
      </c>
      <c r="I25" s="43">
        <f t="shared" si="2"/>
        <v>37.34643734643734</v>
      </c>
      <c r="J25" s="63">
        <f t="shared" si="1"/>
        <v>15.2</v>
      </c>
    </row>
    <row r="26" spans="1:10" s="7" customFormat="1" ht="15.75" customHeight="1">
      <c r="A26" s="12"/>
      <c r="B26" s="12"/>
      <c r="C26" s="12"/>
      <c r="D26" s="12">
        <v>3225</v>
      </c>
      <c r="E26" s="13" t="s">
        <v>38</v>
      </c>
      <c r="F26" s="55">
        <v>0</v>
      </c>
      <c r="G26" s="40">
        <v>13000</v>
      </c>
      <c r="H26" s="55">
        <v>1660</v>
      </c>
      <c r="I26" s="55">
        <v>0</v>
      </c>
      <c r="J26" s="63">
        <f t="shared" si="1"/>
        <v>12.769230769230768</v>
      </c>
    </row>
    <row r="27" spans="1:10" s="7" customFormat="1" ht="15.75" customHeight="1">
      <c r="A27" s="12"/>
      <c r="B27" s="12"/>
      <c r="C27" s="12">
        <v>323</v>
      </c>
      <c r="D27" s="12"/>
      <c r="E27" s="13" t="s">
        <v>39</v>
      </c>
      <c r="F27" s="40">
        <f>SUM(F28:F34)</f>
        <v>10996795</v>
      </c>
      <c r="G27" s="40">
        <f>SUM(G28:G34)</f>
        <v>22686000</v>
      </c>
      <c r="H27" s="55">
        <f>SUM(H28:H34)</f>
        <v>11210491</v>
      </c>
      <c r="I27" s="43">
        <f t="shared" si="2"/>
        <v>101.943257103547</v>
      </c>
      <c r="J27" s="63">
        <f t="shared" si="1"/>
        <v>49.41589967380764</v>
      </c>
    </row>
    <row r="28" spans="1:10" s="46" customFormat="1" ht="15.75" customHeight="1">
      <c r="A28" s="38"/>
      <c r="B28" s="38"/>
      <c r="C28" s="38"/>
      <c r="D28" s="38">
        <v>3231</v>
      </c>
      <c r="E28" s="42" t="s">
        <v>40</v>
      </c>
      <c r="F28" s="55">
        <v>19921</v>
      </c>
      <c r="G28" s="40">
        <v>36000</v>
      </c>
      <c r="H28" s="55">
        <v>18552</v>
      </c>
      <c r="I28" s="43">
        <f t="shared" si="2"/>
        <v>93.12785502735807</v>
      </c>
      <c r="J28" s="63">
        <f t="shared" si="1"/>
        <v>51.53333333333333</v>
      </c>
    </row>
    <row r="29" spans="1:10" s="41" customFormat="1" ht="15.75" customHeight="1">
      <c r="A29" s="38"/>
      <c r="B29" s="38"/>
      <c r="C29" s="38"/>
      <c r="D29" s="38">
        <v>3232</v>
      </c>
      <c r="E29" s="42" t="s">
        <v>41</v>
      </c>
      <c r="F29" s="62">
        <v>10847058</v>
      </c>
      <c r="G29" s="40">
        <v>22212000</v>
      </c>
      <c r="H29" s="62">
        <v>11040280</v>
      </c>
      <c r="I29" s="43">
        <f t="shared" si="2"/>
        <v>101.78133093784507</v>
      </c>
      <c r="J29" s="63">
        <f t="shared" si="1"/>
        <v>49.70412389699262</v>
      </c>
    </row>
    <row r="30" spans="1:10" s="11" customFormat="1" ht="15.75" customHeight="1">
      <c r="A30" s="15"/>
      <c r="B30" s="15"/>
      <c r="C30" s="15"/>
      <c r="D30" s="15">
        <v>3233</v>
      </c>
      <c r="E30" s="14" t="s">
        <v>89</v>
      </c>
      <c r="F30" s="62">
        <v>7117</v>
      </c>
      <c r="G30" s="143">
        <v>20000</v>
      </c>
      <c r="H30" s="62">
        <v>9641</v>
      </c>
      <c r="I30" s="43">
        <f t="shared" si="2"/>
        <v>135.46438105943514</v>
      </c>
      <c r="J30" s="63">
        <f t="shared" si="1"/>
        <v>48.205</v>
      </c>
    </row>
    <row r="31" spans="1:10" s="7" customFormat="1" ht="15.75" customHeight="1">
      <c r="A31" s="12"/>
      <c r="B31" s="12"/>
      <c r="C31" s="12"/>
      <c r="D31" s="12">
        <v>3234</v>
      </c>
      <c r="E31" s="14" t="s">
        <v>42</v>
      </c>
      <c r="F31" s="94">
        <v>2062</v>
      </c>
      <c r="G31" s="60">
        <v>5000</v>
      </c>
      <c r="H31" s="94">
        <v>2800</v>
      </c>
      <c r="I31" s="43">
        <f t="shared" si="2"/>
        <v>135.79049466537342</v>
      </c>
      <c r="J31" s="63">
        <f t="shared" si="1"/>
        <v>56.00000000000001</v>
      </c>
    </row>
    <row r="32" spans="1:10" s="7" customFormat="1" ht="31.5" customHeight="1">
      <c r="A32" s="12"/>
      <c r="B32" s="12"/>
      <c r="C32" s="12"/>
      <c r="D32" s="12">
        <v>3237</v>
      </c>
      <c r="E32" s="39" t="s">
        <v>125</v>
      </c>
      <c r="F32" s="55">
        <v>21040</v>
      </c>
      <c r="G32" s="40">
        <v>180000</v>
      </c>
      <c r="H32" s="55">
        <v>31850</v>
      </c>
      <c r="I32" s="43">
        <f t="shared" si="2"/>
        <v>151.3783269961977</v>
      </c>
      <c r="J32" s="63">
        <f t="shared" si="1"/>
        <v>17.694444444444443</v>
      </c>
    </row>
    <row r="33" spans="1:10" s="7" customFormat="1" ht="15.75" customHeight="1">
      <c r="A33" s="12"/>
      <c r="B33" s="12"/>
      <c r="C33" s="12"/>
      <c r="D33" s="12">
        <v>3238</v>
      </c>
      <c r="E33" s="13" t="s">
        <v>43</v>
      </c>
      <c r="F33" s="55">
        <v>24703</v>
      </c>
      <c r="G33" s="40">
        <v>73000</v>
      </c>
      <c r="H33" s="55">
        <v>30936</v>
      </c>
      <c r="I33" s="43">
        <f t="shared" si="2"/>
        <v>125.23175322835283</v>
      </c>
      <c r="J33" s="63">
        <f t="shared" si="1"/>
        <v>42.37808219178082</v>
      </c>
    </row>
    <row r="34" spans="1:10" s="7" customFormat="1" ht="15.75" customHeight="1">
      <c r="A34" s="12"/>
      <c r="B34" s="12"/>
      <c r="C34" s="12"/>
      <c r="D34" s="12">
        <v>3239</v>
      </c>
      <c r="E34" s="13" t="s">
        <v>83</v>
      </c>
      <c r="F34" s="55">
        <v>74894</v>
      </c>
      <c r="G34" s="40">
        <v>160000</v>
      </c>
      <c r="H34" s="55">
        <v>76432</v>
      </c>
      <c r="I34" s="43">
        <f t="shared" si="2"/>
        <v>102.0535690442492</v>
      </c>
      <c r="J34" s="63">
        <f t="shared" si="1"/>
        <v>47.77</v>
      </c>
    </row>
    <row r="35" spans="1:10" s="7" customFormat="1" ht="15.75" customHeight="1">
      <c r="A35" s="12"/>
      <c r="B35" s="12"/>
      <c r="C35" s="12">
        <v>324</v>
      </c>
      <c r="D35" s="12"/>
      <c r="E35" s="42" t="s">
        <v>109</v>
      </c>
      <c r="F35" s="55">
        <f>F36</f>
        <v>5507</v>
      </c>
      <c r="G35" s="45">
        <f>G36</f>
        <v>1000</v>
      </c>
      <c r="H35" s="55">
        <f>H36</f>
        <v>120</v>
      </c>
      <c r="I35" s="43">
        <f t="shared" si="2"/>
        <v>2.179044852006537</v>
      </c>
      <c r="J35" s="63">
        <f t="shared" si="1"/>
        <v>12</v>
      </c>
    </row>
    <row r="36" spans="1:10" s="7" customFormat="1" ht="15.75" customHeight="1">
      <c r="A36" s="12"/>
      <c r="B36" s="12"/>
      <c r="C36" s="12"/>
      <c r="D36" s="12">
        <v>3241</v>
      </c>
      <c r="E36" s="42" t="s">
        <v>126</v>
      </c>
      <c r="F36" s="94">
        <v>5507</v>
      </c>
      <c r="G36" s="40">
        <v>1000</v>
      </c>
      <c r="H36" s="94">
        <v>120</v>
      </c>
      <c r="I36" s="43">
        <f t="shared" si="2"/>
        <v>2.179044852006537</v>
      </c>
      <c r="J36" s="63">
        <f t="shared" si="1"/>
        <v>12</v>
      </c>
    </row>
    <row r="37" spans="1:10" s="7" customFormat="1" ht="15.75" customHeight="1">
      <c r="A37" s="12"/>
      <c r="B37" s="12"/>
      <c r="C37" s="12">
        <v>329</v>
      </c>
      <c r="D37" s="12"/>
      <c r="E37" s="13" t="s">
        <v>44</v>
      </c>
      <c r="F37" s="40">
        <f>SUM(F38:F44)</f>
        <v>96173</v>
      </c>
      <c r="G37" s="40">
        <f>SUM(G38:G44)</f>
        <v>201000</v>
      </c>
      <c r="H37" s="55">
        <f>SUM(H38:H44)</f>
        <v>88494</v>
      </c>
      <c r="I37" s="43">
        <f t="shared" si="2"/>
        <v>92.01543052623917</v>
      </c>
      <c r="J37" s="63">
        <f t="shared" si="1"/>
        <v>44.026865671641794</v>
      </c>
    </row>
    <row r="38" spans="1:10" s="7" customFormat="1" ht="25.5" customHeight="1">
      <c r="A38" s="12"/>
      <c r="B38" s="12"/>
      <c r="C38" s="12"/>
      <c r="D38" s="12">
        <v>3291</v>
      </c>
      <c r="E38" s="14" t="s">
        <v>45</v>
      </c>
      <c r="F38" s="55">
        <v>43543</v>
      </c>
      <c r="G38" s="40">
        <v>90000</v>
      </c>
      <c r="H38" s="55">
        <v>44127</v>
      </c>
      <c r="I38" s="43">
        <f t="shared" si="2"/>
        <v>101.34120294880921</v>
      </c>
      <c r="J38" s="63">
        <f t="shared" si="1"/>
        <v>49.03</v>
      </c>
    </row>
    <row r="39" spans="1:10" s="7" customFormat="1" ht="15.75" customHeight="1">
      <c r="A39" s="12"/>
      <c r="B39" s="12"/>
      <c r="C39" s="12"/>
      <c r="D39" s="12">
        <v>3292</v>
      </c>
      <c r="E39" s="13" t="s">
        <v>46</v>
      </c>
      <c r="F39" s="55">
        <v>5918</v>
      </c>
      <c r="G39" s="40">
        <v>23000</v>
      </c>
      <c r="H39" s="55">
        <v>5365</v>
      </c>
      <c r="I39" s="43">
        <f t="shared" si="2"/>
        <v>90.65562690098005</v>
      </c>
      <c r="J39" s="63">
        <f t="shared" si="1"/>
        <v>23.32608695652174</v>
      </c>
    </row>
    <row r="40" spans="1:10" s="7" customFormat="1" ht="15.75" customHeight="1">
      <c r="A40" s="12"/>
      <c r="B40" s="12"/>
      <c r="C40" s="12"/>
      <c r="D40" s="12">
        <v>3293</v>
      </c>
      <c r="E40" s="13" t="s">
        <v>47</v>
      </c>
      <c r="F40" s="55">
        <v>5226</v>
      </c>
      <c r="G40" s="40">
        <v>20000</v>
      </c>
      <c r="H40" s="55">
        <v>1972</v>
      </c>
      <c r="I40" s="43">
        <f t="shared" si="2"/>
        <v>37.734404898584</v>
      </c>
      <c r="J40" s="63">
        <f t="shared" si="1"/>
        <v>9.86</v>
      </c>
    </row>
    <row r="41" spans="1:10" s="7" customFormat="1" ht="15.75" customHeight="1">
      <c r="A41" s="12"/>
      <c r="B41" s="12"/>
      <c r="C41" s="12"/>
      <c r="D41" s="12">
        <v>3294</v>
      </c>
      <c r="E41" s="13" t="s">
        <v>48</v>
      </c>
      <c r="F41" s="55">
        <v>25993</v>
      </c>
      <c r="G41" s="40">
        <v>32000</v>
      </c>
      <c r="H41" s="55">
        <v>26010</v>
      </c>
      <c r="I41" s="43">
        <f t="shared" si="2"/>
        <v>100.06540222367562</v>
      </c>
      <c r="J41" s="63">
        <f t="shared" si="1"/>
        <v>81.28125</v>
      </c>
    </row>
    <row r="42" spans="1:10" s="7" customFormat="1" ht="15.75" customHeight="1">
      <c r="A42" s="12"/>
      <c r="B42" s="12"/>
      <c r="C42" s="12"/>
      <c r="D42" s="12">
        <v>3295</v>
      </c>
      <c r="E42" s="13" t="s">
        <v>49</v>
      </c>
      <c r="F42" s="55">
        <v>6743</v>
      </c>
      <c r="G42" s="40">
        <v>20000</v>
      </c>
      <c r="H42" s="55">
        <v>8350</v>
      </c>
      <c r="I42" s="43">
        <f t="shared" si="2"/>
        <v>123.83212220080082</v>
      </c>
      <c r="J42" s="63">
        <f t="shared" si="1"/>
        <v>41.75</v>
      </c>
    </row>
    <row r="43" spans="1:10" s="7" customFormat="1" ht="15.75" customHeight="1">
      <c r="A43" s="12"/>
      <c r="B43" s="12"/>
      <c r="C43" s="12"/>
      <c r="D43" s="12">
        <v>3296</v>
      </c>
      <c r="E43" s="13" t="s">
        <v>127</v>
      </c>
      <c r="F43" s="138">
        <v>0</v>
      </c>
      <c r="G43" s="142">
        <v>1000</v>
      </c>
      <c r="H43" s="138">
        <v>420</v>
      </c>
      <c r="I43" s="55">
        <v>0</v>
      </c>
      <c r="J43" s="63">
        <f t="shared" si="1"/>
        <v>42</v>
      </c>
    </row>
    <row r="44" spans="1:10" s="7" customFormat="1" ht="15.75" customHeight="1" thickBot="1">
      <c r="A44" s="12"/>
      <c r="B44" s="12"/>
      <c r="C44" s="12"/>
      <c r="D44" s="12">
        <v>3299</v>
      </c>
      <c r="E44" s="13" t="s">
        <v>44</v>
      </c>
      <c r="F44" s="138">
        <v>8750</v>
      </c>
      <c r="G44" s="142">
        <v>15000</v>
      </c>
      <c r="H44" s="138">
        <v>2250</v>
      </c>
      <c r="I44" s="57">
        <f t="shared" si="2"/>
        <v>25.71428571428571</v>
      </c>
      <c r="J44" s="63">
        <f t="shared" si="1"/>
        <v>15</v>
      </c>
    </row>
    <row r="45" spans="1:10" s="37" customFormat="1" ht="15.75" customHeight="1" thickBot="1">
      <c r="A45" s="16"/>
      <c r="B45" s="16">
        <v>34</v>
      </c>
      <c r="C45" s="16"/>
      <c r="D45" s="16"/>
      <c r="E45" s="25" t="s">
        <v>50</v>
      </c>
      <c r="F45" s="22">
        <f>+F46</f>
        <v>342860</v>
      </c>
      <c r="G45" s="22">
        <f>+G46</f>
        <v>955000</v>
      </c>
      <c r="H45" s="22">
        <f>+H46</f>
        <v>357236</v>
      </c>
      <c r="I45" s="35">
        <f t="shared" si="2"/>
        <v>104.19296505862452</v>
      </c>
      <c r="J45" s="35">
        <f t="shared" si="1"/>
        <v>37.406910994764395</v>
      </c>
    </row>
    <row r="46" spans="1:10" s="7" customFormat="1" ht="15.75" customHeight="1">
      <c r="A46" s="12"/>
      <c r="B46" s="12"/>
      <c r="C46" s="12">
        <v>343</v>
      </c>
      <c r="D46" s="12"/>
      <c r="E46" s="13" t="s">
        <v>51</v>
      </c>
      <c r="F46" s="40">
        <f>F47+F48+F49</f>
        <v>342860</v>
      </c>
      <c r="G46" s="40">
        <f>G47+G48+G49</f>
        <v>955000</v>
      </c>
      <c r="H46" s="40">
        <f>H47+H48+H49</f>
        <v>357236</v>
      </c>
      <c r="I46" s="43">
        <f t="shared" si="2"/>
        <v>104.19296505862452</v>
      </c>
      <c r="J46" s="63">
        <f t="shared" si="1"/>
        <v>37.406910994764395</v>
      </c>
    </row>
    <row r="47" spans="1:10" s="7" customFormat="1" ht="15.75" customHeight="1">
      <c r="A47" s="12"/>
      <c r="B47" s="12"/>
      <c r="C47" s="12"/>
      <c r="D47" s="12">
        <v>3431</v>
      </c>
      <c r="E47" s="13" t="s">
        <v>52</v>
      </c>
      <c r="F47" s="55">
        <v>6635</v>
      </c>
      <c r="G47" s="40">
        <v>15000</v>
      </c>
      <c r="H47" s="55">
        <v>6448</v>
      </c>
      <c r="I47" s="43">
        <f t="shared" si="2"/>
        <v>97.18161266013564</v>
      </c>
      <c r="J47" s="63">
        <f t="shared" si="1"/>
        <v>42.986666666666665</v>
      </c>
    </row>
    <row r="48" spans="1:10" s="7" customFormat="1" ht="15.75" customHeight="1">
      <c r="A48" s="12"/>
      <c r="B48" s="12"/>
      <c r="C48" s="12"/>
      <c r="D48" s="12">
        <v>3433</v>
      </c>
      <c r="E48" s="13" t="s">
        <v>53</v>
      </c>
      <c r="F48" s="55">
        <v>0</v>
      </c>
      <c r="G48" s="40">
        <v>290000</v>
      </c>
      <c r="H48" s="55">
        <v>0</v>
      </c>
      <c r="I48" s="43">
        <v>0</v>
      </c>
      <c r="J48" s="63">
        <f t="shared" si="1"/>
        <v>0</v>
      </c>
    </row>
    <row r="49" spans="1:10" ht="15.75" customHeight="1" thickBot="1">
      <c r="A49" s="12"/>
      <c r="B49" s="12"/>
      <c r="C49" s="12"/>
      <c r="D49" s="12">
        <v>3434</v>
      </c>
      <c r="E49" s="13" t="s">
        <v>84</v>
      </c>
      <c r="F49" s="138">
        <v>336225</v>
      </c>
      <c r="G49" s="142">
        <v>650000</v>
      </c>
      <c r="H49" s="138">
        <v>350788</v>
      </c>
      <c r="I49" s="57">
        <f t="shared" si="2"/>
        <v>104.33132574912634</v>
      </c>
      <c r="J49" s="63">
        <f t="shared" si="1"/>
        <v>53.96738461538462</v>
      </c>
    </row>
    <row r="50" spans="1:10" s="1" customFormat="1" ht="25.5" customHeight="1" thickBot="1">
      <c r="A50" s="16"/>
      <c r="B50" s="16">
        <v>36</v>
      </c>
      <c r="C50" s="16"/>
      <c r="D50" s="16"/>
      <c r="E50" s="23" t="s">
        <v>54</v>
      </c>
      <c r="F50" s="22">
        <f aca="true" t="shared" si="3" ref="F50:H51">F51</f>
        <v>2414282</v>
      </c>
      <c r="G50" s="22">
        <f t="shared" si="3"/>
        <v>5980000</v>
      </c>
      <c r="H50" s="26">
        <f t="shared" si="3"/>
        <v>2480755</v>
      </c>
      <c r="I50" s="110">
        <f t="shared" si="2"/>
        <v>102.75332376250994</v>
      </c>
      <c r="J50" s="35">
        <f t="shared" si="1"/>
        <v>41.484197324414716</v>
      </c>
    </row>
    <row r="51" spans="1:11" ht="15.75" customHeight="1">
      <c r="A51" s="12"/>
      <c r="B51" s="12"/>
      <c r="C51" s="12">
        <v>363</v>
      </c>
      <c r="D51" s="12"/>
      <c r="E51" s="13" t="s">
        <v>55</v>
      </c>
      <c r="F51" s="45">
        <f t="shared" si="3"/>
        <v>2414282</v>
      </c>
      <c r="G51" s="45">
        <f t="shared" si="3"/>
        <v>5980000</v>
      </c>
      <c r="H51" s="149">
        <f t="shared" si="3"/>
        <v>2480755</v>
      </c>
      <c r="I51" s="124">
        <f t="shared" si="2"/>
        <v>102.75332376250994</v>
      </c>
      <c r="J51" s="123">
        <f t="shared" si="1"/>
        <v>41.484197324414716</v>
      </c>
      <c r="K51" s="125"/>
    </row>
    <row r="52" spans="1:11" ht="25.5">
      <c r="A52" s="12"/>
      <c r="B52" s="12"/>
      <c r="C52" s="12"/>
      <c r="D52" s="12">
        <v>3631</v>
      </c>
      <c r="E52" s="92" t="s">
        <v>88</v>
      </c>
      <c r="F52" s="40">
        <v>2414282</v>
      </c>
      <c r="G52" s="40">
        <v>5980000</v>
      </c>
      <c r="H52" s="40">
        <v>2480755</v>
      </c>
      <c r="I52" s="43">
        <f t="shared" si="2"/>
        <v>102.75332376250994</v>
      </c>
      <c r="J52" s="123">
        <f t="shared" si="1"/>
        <v>41.484197324414716</v>
      </c>
      <c r="K52" s="125"/>
    </row>
    <row r="53" spans="1:8" s="30" customFormat="1" ht="15.75" customHeight="1">
      <c r="A53" s="47"/>
      <c r="B53" s="47"/>
      <c r="C53" s="47"/>
      <c r="D53" s="47"/>
      <c r="F53" s="84"/>
      <c r="G53" s="84"/>
      <c r="H53" s="84"/>
    </row>
    <row r="54" spans="1:8" ht="15.75" customHeight="1">
      <c r="A54" s="47"/>
      <c r="B54" s="47"/>
      <c r="C54" s="47"/>
      <c r="D54" s="47"/>
      <c r="F54" s="139"/>
      <c r="G54" s="139"/>
      <c r="H54" s="139"/>
    </row>
    <row r="55" spans="1:8" ht="15.75" customHeight="1">
      <c r="A55" s="30"/>
      <c r="B55" s="30"/>
      <c r="C55" s="30"/>
      <c r="D55" s="30"/>
      <c r="F55" s="139"/>
      <c r="G55" s="139"/>
      <c r="H55" s="139"/>
    </row>
    <row r="56" spans="6:8" ht="15.75" customHeight="1">
      <c r="F56" s="139"/>
      <c r="G56" s="139"/>
      <c r="H56" s="139"/>
    </row>
    <row r="57" spans="1:10" s="2" customFormat="1" ht="38.25" customHeight="1">
      <c r="A57" s="4" t="s">
        <v>0</v>
      </c>
      <c r="B57" s="4" t="s">
        <v>4</v>
      </c>
      <c r="C57" s="4" t="s">
        <v>3</v>
      </c>
      <c r="D57" s="4" t="s">
        <v>2</v>
      </c>
      <c r="E57" s="6" t="s">
        <v>20</v>
      </c>
      <c r="F57" s="109" t="s">
        <v>104</v>
      </c>
      <c r="G57" s="109" t="s">
        <v>115</v>
      </c>
      <c r="H57" s="109" t="s">
        <v>116</v>
      </c>
      <c r="I57" s="109" t="s">
        <v>117</v>
      </c>
      <c r="J57" s="109" t="s">
        <v>118</v>
      </c>
    </row>
    <row r="58" spans="1:10" s="30" customFormat="1" ht="12.75">
      <c r="A58" s="65">
        <v>1</v>
      </c>
      <c r="B58" s="65">
        <v>2</v>
      </c>
      <c r="C58" s="65">
        <v>3</v>
      </c>
      <c r="D58" s="65">
        <v>4</v>
      </c>
      <c r="E58" s="65">
        <v>5</v>
      </c>
      <c r="F58" s="140">
        <v>6</v>
      </c>
      <c r="G58" s="140">
        <v>7</v>
      </c>
      <c r="H58" s="140">
        <v>8</v>
      </c>
      <c r="I58" s="65">
        <v>9</v>
      </c>
      <c r="J58" s="65">
        <v>10</v>
      </c>
    </row>
    <row r="59" spans="1:10" s="30" customFormat="1" ht="6" customHeight="1" thickBot="1">
      <c r="A59" s="66"/>
      <c r="B59" s="66"/>
      <c r="C59" s="66"/>
      <c r="D59" s="66"/>
      <c r="E59" s="66"/>
      <c r="F59" s="141"/>
      <c r="G59" s="141"/>
      <c r="H59" s="141"/>
      <c r="I59" s="66"/>
      <c r="J59" s="66"/>
    </row>
    <row r="60" spans="1:10" s="7" customFormat="1" ht="15.75" customHeight="1" thickBot="1">
      <c r="A60" s="28">
        <v>4</v>
      </c>
      <c r="B60" s="28"/>
      <c r="C60" s="28"/>
      <c r="D60" s="28"/>
      <c r="E60" s="29" t="s">
        <v>58</v>
      </c>
      <c r="F60" s="22">
        <f>+F64</f>
        <v>324422</v>
      </c>
      <c r="G60" s="22">
        <f>+G64</f>
        <v>2349000</v>
      </c>
      <c r="H60" s="22">
        <f>+H62+H64</f>
        <v>152776</v>
      </c>
      <c r="I60" s="50">
        <f>H60/F60*100</f>
        <v>47.091750867697016</v>
      </c>
      <c r="J60" s="50">
        <f aca="true" t="shared" si="4" ref="J60:J72">H60/G60*100</f>
        <v>6.503873988931461</v>
      </c>
    </row>
    <row r="61" spans="1:10" s="7" customFormat="1" ht="28.5" customHeight="1" thickBot="1">
      <c r="A61" s="16"/>
      <c r="B61" s="16">
        <v>41</v>
      </c>
      <c r="C61" s="16"/>
      <c r="D61" s="16"/>
      <c r="E61" s="19" t="s">
        <v>130</v>
      </c>
      <c r="F61" s="156">
        <v>0</v>
      </c>
      <c r="G61" s="22">
        <v>0</v>
      </c>
      <c r="H61" s="22">
        <f>H62</f>
        <v>1000</v>
      </c>
      <c r="I61" s="50">
        <v>0</v>
      </c>
      <c r="J61" s="50">
        <v>0</v>
      </c>
    </row>
    <row r="62" spans="1:10" s="7" customFormat="1" ht="28.5" customHeight="1" thickBot="1">
      <c r="A62" s="16"/>
      <c r="B62" s="16"/>
      <c r="C62" s="38">
        <v>412</v>
      </c>
      <c r="D62" s="16"/>
      <c r="E62" s="155" t="s">
        <v>131</v>
      </c>
      <c r="F62" s="26">
        <v>0</v>
      </c>
      <c r="G62" s="22">
        <v>0</v>
      </c>
      <c r="H62" s="22">
        <f>H63</f>
        <v>1000</v>
      </c>
      <c r="I62" s="50">
        <v>0</v>
      </c>
      <c r="J62" s="50">
        <v>0</v>
      </c>
    </row>
    <row r="63" spans="1:10" s="7" customFormat="1" ht="28.5" customHeight="1" thickBot="1">
      <c r="A63" s="28"/>
      <c r="B63" s="28"/>
      <c r="C63" s="144"/>
      <c r="D63" s="93">
        <v>4122</v>
      </c>
      <c r="E63" s="145" t="s">
        <v>132</v>
      </c>
      <c r="F63" s="146">
        <v>0</v>
      </c>
      <c r="G63" s="147">
        <v>0</v>
      </c>
      <c r="H63" s="147">
        <v>1000</v>
      </c>
      <c r="I63" s="50">
        <v>0</v>
      </c>
      <c r="J63" s="50">
        <v>0</v>
      </c>
    </row>
    <row r="64" spans="1:15" s="37" customFormat="1" ht="25.5" customHeight="1" thickBot="1">
      <c r="A64" s="16"/>
      <c r="B64" s="16">
        <v>42</v>
      </c>
      <c r="C64" s="19"/>
      <c r="D64" s="16"/>
      <c r="E64" s="23" t="s">
        <v>59</v>
      </c>
      <c r="F64" s="26">
        <f>F65+F68+F71+F74</f>
        <v>324422</v>
      </c>
      <c r="G64" s="22">
        <f>G65+G68+G71+G74</f>
        <v>2349000</v>
      </c>
      <c r="H64" s="22">
        <f>H65+H68+H71</f>
        <v>151776</v>
      </c>
      <c r="I64" s="50">
        <f>H64/F64*100</f>
        <v>46.78351036612807</v>
      </c>
      <c r="J64" s="50">
        <f t="shared" si="4"/>
        <v>6.461302681992337</v>
      </c>
      <c r="K64" s="126"/>
      <c r="O64" s="46"/>
    </row>
    <row r="65" spans="1:12" s="37" customFormat="1" ht="25.5" customHeight="1">
      <c r="A65" s="16"/>
      <c r="B65" s="16"/>
      <c r="C65" s="127">
        <v>421</v>
      </c>
      <c r="D65" s="16"/>
      <c r="E65" s="23" t="s">
        <v>85</v>
      </c>
      <c r="F65" s="21">
        <f>F66+F67</f>
        <v>262110</v>
      </c>
      <c r="G65" s="21">
        <f>G66+G67</f>
        <v>2238000</v>
      </c>
      <c r="H65" s="54">
        <f>H66+H67</f>
        <v>46026</v>
      </c>
      <c r="I65" s="153">
        <f>H65/F65*100</f>
        <v>17.5598031360879</v>
      </c>
      <c r="J65" s="153">
        <f t="shared" si="4"/>
        <v>2.0565683646112602</v>
      </c>
      <c r="L65" s="128"/>
    </row>
    <row r="66" spans="1:10" s="37" customFormat="1" ht="25.5" customHeight="1">
      <c r="A66" s="16"/>
      <c r="B66" s="16"/>
      <c r="C66" s="91"/>
      <c r="D66" s="38">
        <v>4212</v>
      </c>
      <c r="E66" s="39" t="s">
        <v>86</v>
      </c>
      <c r="F66" s="55">
        <v>0</v>
      </c>
      <c r="G66" s="40">
        <v>0</v>
      </c>
      <c r="H66" s="55">
        <v>0</v>
      </c>
      <c r="I66" s="60">
        <v>0</v>
      </c>
      <c r="J66" s="60">
        <v>0</v>
      </c>
    </row>
    <row r="67" spans="1:10" s="37" customFormat="1" ht="25.5" customHeight="1">
      <c r="A67" s="16"/>
      <c r="B67" s="16"/>
      <c r="C67" s="91"/>
      <c r="D67" s="38">
        <v>4213</v>
      </c>
      <c r="E67" s="90" t="s">
        <v>87</v>
      </c>
      <c r="F67" s="55">
        <v>262110</v>
      </c>
      <c r="G67" s="40">
        <v>2238000</v>
      </c>
      <c r="H67" s="55">
        <v>46026</v>
      </c>
      <c r="I67" s="60">
        <f>H67/F67*100</f>
        <v>17.5598031360879</v>
      </c>
      <c r="J67" s="60">
        <f t="shared" si="4"/>
        <v>2.0565683646112602</v>
      </c>
    </row>
    <row r="68" spans="1:10" s="7" customFormat="1" ht="15.75" customHeight="1">
      <c r="A68" s="38"/>
      <c r="B68" s="38"/>
      <c r="C68" s="38">
        <v>422</v>
      </c>
      <c r="D68" s="38"/>
      <c r="E68" s="100" t="s">
        <v>60</v>
      </c>
      <c r="F68" s="40">
        <f>F69+F70</f>
        <v>0</v>
      </c>
      <c r="G68" s="40">
        <f>G69+G70</f>
        <v>5000</v>
      </c>
      <c r="H68" s="40">
        <f>H69+H70</f>
        <v>0</v>
      </c>
      <c r="I68" s="103">
        <v>0</v>
      </c>
      <c r="J68" s="88">
        <f t="shared" si="4"/>
        <v>0</v>
      </c>
    </row>
    <row r="69" spans="1:10" s="7" customFormat="1" ht="15.75" customHeight="1">
      <c r="A69" s="38"/>
      <c r="B69" s="38"/>
      <c r="C69" s="38"/>
      <c r="D69" s="38">
        <v>4221</v>
      </c>
      <c r="E69" s="100" t="s">
        <v>61</v>
      </c>
      <c r="F69" s="40">
        <v>0</v>
      </c>
      <c r="G69" s="40">
        <v>0</v>
      </c>
      <c r="H69" s="40">
        <v>0</v>
      </c>
      <c r="I69" s="102">
        <v>0</v>
      </c>
      <c r="J69" s="102">
        <v>0</v>
      </c>
    </row>
    <row r="70" spans="1:10" s="41" customFormat="1" ht="15.75" customHeight="1">
      <c r="A70" s="38"/>
      <c r="B70" s="38"/>
      <c r="C70" s="38"/>
      <c r="D70" s="38">
        <v>4222</v>
      </c>
      <c r="E70" s="90" t="s">
        <v>62</v>
      </c>
      <c r="F70" s="40">
        <v>0</v>
      </c>
      <c r="G70" s="40">
        <v>5000</v>
      </c>
      <c r="H70" s="40">
        <v>0</v>
      </c>
      <c r="I70" s="102">
        <v>0</v>
      </c>
      <c r="J70" s="60">
        <f t="shared" si="4"/>
        <v>0</v>
      </c>
    </row>
    <row r="71" spans="1:10" s="30" customFormat="1" ht="15" customHeight="1">
      <c r="A71" s="89"/>
      <c r="B71" s="89"/>
      <c r="C71" s="89">
        <v>423</v>
      </c>
      <c r="D71" s="89"/>
      <c r="E71" s="101" t="s">
        <v>128</v>
      </c>
      <c r="F71" s="40">
        <f>F72</f>
        <v>0</v>
      </c>
      <c r="G71" s="40">
        <f>G72</f>
        <v>106000</v>
      </c>
      <c r="H71" s="40">
        <f>H72</f>
        <v>105750</v>
      </c>
      <c r="I71" s="102">
        <v>0</v>
      </c>
      <c r="J71" s="60">
        <f t="shared" si="4"/>
        <v>99.76415094339622</v>
      </c>
    </row>
    <row r="72" spans="1:10" s="30" customFormat="1" ht="30.75" customHeight="1" thickBot="1">
      <c r="A72" s="89"/>
      <c r="B72" s="89"/>
      <c r="C72" s="89"/>
      <c r="D72" s="89">
        <v>4231</v>
      </c>
      <c r="E72" s="111" t="s">
        <v>129</v>
      </c>
      <c r="F72" s="40">
        <v>0</v>
      </c>
      <c r="G72" s="40">
        <v>106000</v>
      </c>
      <c r="H72" s="40">
        <v>105750</v>
      </c>
      <c r="I72" s="112">
        <v>0</v>
      </c>
      <c r="J72" s="60">
        <f t="shared" si="4"/>
        <v>99.76415094339622</v>
      </c>
    </row>
    <row r="73" spans="1:10" s="30" customFormat="1" ht="30" customHeight="1" thickBot="1">
      <c r="A73" s="89"/>
      <c r="B73" s="151">
        <v>45</v>
      </c>
      <c r="C73" s="89"/>
      <c r="D73" s="89"/>
      <c r="E73" s="152" t="s">
        <v>110</v>
      </c>
      <c r="F73" s="22">
        <f aca="true" t="shared" si="5" ref="F73:H74">F74</f>
        <v>62312</v>
      </c>
      <c r="G73" s="22">
        <f t="shared" si="5"/>
        <v>0</v>
      </c>
      <c r="H73" s="26">
        <f t="shared" si="5"/>
        <v>0</v>
      </c>
      <c r="I73" s="35">
        <v>0</v>
      </c>
      <c r="J73" s="35">
        <v>0</v>
      </c>
    </row>
    <row r="74" spans="1:10" s="30" customFormat="1" ht="15" customHeight="1">
      <c r="A74" s="89"/>
      <c r="B74" s="89"/>
      <c r="C74" s="89">
        <v>451</v>
      </c>
      <c r="D74" s="89"/>
      <c r="E74" s="101" t="s">
        <v>111</v>
      </c>
      <c r="F74" s="61">
        <f t="shared" si="5"/>
        <v>62312</v>
      </c>
      <c r="G74" s="40">
        <v>0</v>
      </c>
      <c r="H74" s="61">
        <f t="shared" si="5"/>
        <v>0</v>
      </c>
      <c r="I74" s="103">
        <v>0</v>
      </c>
      <c r="J74" s="88">
        <v>0</v>
      </c>
    </row>
    <row r="75" spans="1:10" s="30" customFormat="1" ht="15" customHeight="1">
      <c r="A75" s="89"/>
      <c r="B75" s="89"/>
      <c r="C75" s="89"/>
      <c r="D75" s="89">
        <v>4511</v>
      </c>
      <c r="E75" s="101" t="s">
        <v>111</v>
      </c>
      <c r="F75" s="40">
        <v>62312</v>
      </c>
      <c r="G75" s="40">
        <v>0</v>
      </c>
      <c r="H75" s="40">
        <v>0</v>
      </c>
      <c r="I75" s="102">
        <v>0</v>
      </c>
      <c r="J75" s="88">
        <v>0</v>
      </c>
    </row>
    <row r="76" spans="1:4" s="68" customFormat="1" ht="15" customHeight="1">
      <c r="A76" s="67"/>
      <c r="B76" s="67"/>
      <c r="C76" s="67"/>
      <c r="D76" s="67"/>
    </row>
    <row r="77" spans="1:4" s="68" customFormat="1" ht="15" customHeight="1">
      <c r="A77" s="67"/>
      <c r="B77" s="67"/>
      <c r="C77" s="67"/>
      <c r="D77" s="67"/>
    </row>
    <row r="78" spans="1:4" s="68" customFormat="1" ht="15" customHeight="1">
      <c r="A78" s="67"/>
      <c r="B78" s="67"/>
      <c r="C78" s="67"/>
      <c r="D78" s="67"/>
    </row>
    <row r="79" spans="1:4" s="68" customFormat="1" ht="15" customHeight="1">
      <c r="A79" s="67"/>
      <c r="B79" s="67"/>
      <c r="C79" s="67"/>
      <c r="D79" s="67"/>
    </row>
    <row r="80" spans="1:4" s="68" customFormat="1" ht="15" customHeight="1">
      <c r="A80" s="67"/>
      <c r="B80" s="67"/>
      <c r="C80" s="67"/>
      <c r="D80" s="67"/>
    </row>
    <row r="81" spans="1:4" s="68" customFormat="1" ht="15" customHeight="1">
      <c r="A81" s="67"/>
      <c r="B81" s="67"/>
      <c r="C81" s="67"/>
      <c r="D81" s="67"/>
    </row>
    <row r="82" spans="1:4" s="68" customFormat="1" ht="15" customHeight="1">
      <c r="A82" s="67"/>
      <c r="B82" s="67"/>
      <c r="C82" s="67"/>
      <c r="D82" s="67"/>
    </row>
    <row r="83" spans="1:4" s="68" customFormat="1" ht="15" customHeight="1">
      <c r="A83" s="67"/>
      <c r="B83" s="67"/>
      <c r="C83" s="67"/>
      <c r="D83" s="67"/>
    </row>
    <row r="84" spans="1:4" s="68" customFormat="1" ht="15" customHeight="1">
      <c r="A84" s="67"/>
      <c r="B84" s="67"/>
      <c r="C84" s="67"/>
      <c r="D84" s="67"/>
    </row>
    <row r="85" spans="1:4" s="68" customFormat="1" ht="15" customHeight="1">
      <c r="A85" s="67"/>
      <c r="B85" s="67"/>
      <c r="C85" s="67"/>
      <c r="D85" s="67"/>
    </row>
    <row r="86" s="68" customFormat="1" ht="15" customHeight="1"/>
    <row r="87" s="68" customFormat="1" ht="15" customHeight="1"/>
    <row r="88" s="68" customFormat="1" ht="15" customHeight="1"/>
    <row r="89" s="68" customFormat="1" ht="15" customHeight="1"/>
    <row r="90" s="68" customFormat="1" ht="15" customHeight="1"/>
    <row r="91" s="68" customFormat="1" ht="15" customHeight="1"/>
    <row r="92" s="68" customFormat="1" ht="15" customHeight="1"/>
    <row r="93" s="68" customFormat="1" ht="15" customHeight="1"/>
    <row r="94" s="68" customFormat="1" ht="15" customHeight="1"/>
    <row r="95" s="68" customFormat="1" ht="15" customHeight="1"/>
    <row r="96" s="68" customFormat="1" ht="15" customHeight="1"/>
    <row r="97" s="68" customFormat="1" ht="15" customHeight="1"/>
    <row r="98" s="68" customFormat="1" ht="15" customHeight="1"/>
    <row r="99" s="68" customFormat="1" ht="15" customHeight="1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</sheetData>
  <sheetProtection/>
  <mergeCells count="2">
    <mergeCell ref="A1:D1"/>
    <mergeCell ref="A5:E5"/>
  </mergeCells>
  <printOptions/>
  <pageMargins left="0.3937007874015748" right="0.15748031496062992" top="0.8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10" width="10.7109375" style="0" customWidth="1"/>
  </cols>
  <sheetData>
    <row r="2" spans="1:4" ht="15">
      <c r="A2" s="160" t="s">
        <v>79</v>
      </c>
      <c r="B2" s="160"/>
      <c r="C2" s="160"/>
      <c r="D2" s="160"/>
    </row>
    <row r="3" spans="1:4" ht="15">
      <c r="A3" s="160" t="s">
        <v>56</v>
      </c>
      <c r="B3" s="160"/>
      <c r="C3" s="160"/>
      <c r="D3" s="160"/>
    </row>
    <row r="4" spans="1:10" ht="38.25">
      <c r="A4" s="114" t="s">
        <v>0</v>
      </c>
      <c r="B4" s="114" t="s">
        <v>4</v>
      </c>
      <c r="C4" s="114" t="s">
        <v>3</v>
      </c>
      <c r="D4" s="114" t="s">
        <v>2</v>
      </c>
      <c r="E4" s="115" t="s">
        <v>1</v>
      </c>
      <c r="F4" s="148" t="s">
        <v>104</v>
      </c>
      <c r="G4" s="148" t="s">
        <v>115</v>
      </c>
      <c r="H4" s="148" t="s">
        <v>116</v>
      </c>
      <c r="I4" s="148" t="s">
        <v>117</v>
      </c>
      <c r="J4" s="148" t="s">
        <v>105</v>
      </c>
    </row>
    <row r="5" spans="1:10" ht="12.75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  <c r="J5" s="116">
        <v>10</v>
      </c>
    </row>
    <row r="6" spans="1:10" ht="13.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3.5" thickBot="1">
      <c r="A7" s="16">
        <v>8</v>
      </c>
      <c r="B7" s="16"/>
      <c r="C7" s="16"/>
      <c r="D7" s="16"/>
      <c r="E7" s="25" t="s">
        <v>91</v>
      </c>
      <c r="F7" s="22">
        <f aca="true" t="shared" si="0" ref="F7:H9">F8</f>
        <v>0</v>
      </c>
      <c r="G7" s="26">
        <f t="shared" si="0"/>
        <v>0</v>
      </c>
      <c r="H7" s="22">
        <f t="shared" si="0"/>
        <v>0</v>
      </c>
      <c r="I7" s="51">
        <v>0</v>
      </c>
      <c r="J7" s="22">
        <v>0</v>
      </c>
    </row>
    <row r="8" spans="1:10" ht="12.75">
      <c r="A8" s="16"/>
      <c r="B8" s="16">
        <v>84</v>
      </c>
      <c r="C8" s="16"/>
      <c r="D8" s="16"/>
      <c r="E8" s="17" t="s">
        <v>18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95">
        <v>0</v>
      </c>
      <c r="J8" s="21">
        <v>0</v>
      </c>
    </row>
    <row r="9" spans="1:10" ht="25.5">
      <c r="A9" s="49"/>
      <c r="B9" s="49"/>
      <c r="C9" s="49">
        <v>845</v>
      </c>
      <c r="D9" s="49"/>
      <c r="E9" s="39" t="s">
        <v>92</v>
      </c>
      <c r="F9" s="143">
        <f t="shared" si="0"/>
        <v>0</v>
      </c>
      <c r="G9" s="143">
        <f t="shared" si="0"/>
        <v>0</v>
      </c>
      <c r="H9" s="143">
        <f t="shared" si="0"/>
        <v>0</v>
      </c>
      <c r="I9" s="94">
        <v>0</v>
      </c>
      <c r="J9" s="40">
        <v>0</v>
      </c>
    </row>
    <row r="10" spans="1:10" ht="25.5">
      <c r="A10" s="38"/>
      <c r="B10" s="38"/>
      <c r="C10" s="38"/>
      <c r="D10" s="38">
        <v>8453</v>
      </c>
      <c r="E10" s="39" t="s">
        <v>92</v>
      </c>
      <c r="F10" s="40">
        <v>0</v>
      </c>
      <c r="G10" s="60">
        <v>0</v>
      </c>
      <c r="H10" s="60">
        <v>0</v>
      </c>
      <c r="I10" s="94">
        <v>0</v>
      </c>
      <c r="J10" s="40">
        <v>0</v>
      </c>
    </row>
    <row r="11" spans="1:10" ht="12.75">
      <c r="A11" s="118"/>
      <c r="B11" s="118"/>
      <c r="C11" s="118"/>
      <c r="D11" s="118"/>
      <c r="E11" s="119"/>
      <c r="F11" s="119"/>
      <c r="G11" s="120"/>
      <c r="H11" s="120"/>
      <c r="I11" s="121"/>
      <c r="J11" s="121"/>
    </row>
    <row r="12" spans="1:10" ht="13.5" thickBot="1">
      <c r="A12" s="118"/>
      <c r="B12" s="118"/>
      <c r="C12" s="118"/>
      <c r="D12" s="118"/>
      <c r="E12" s="119"/>
      <c r="F12" s="119"/>
      <c r="G12" s="120"/>
      <c r="H12" s="120"/>
      <c r="I12" s="121"/>
      <c r="J12" s="121"/>
    </row>
    <row r="13" spans="1:10" ht="26.25" thickBot="1">
      <c r="A13" s="16">
        <v>5</v>
      </c>
      <c r="B13" s="16"/>
      <c r="C13" s="16"/>
      <c r="D13" s="16"/>
      <c r="E13" s="23" t="s">
        <v>75</v>
      </c>
      <c r="F13" s="26">
        <f aca="true" t="shared" si="1" ref="F13:H15">F14</f>
        <v>200000</v>
      </c>
      <c r="G13" s="26">
        <f t="shared" si="1"/>
        <v>0</v>
      </c>
      <c r="H13" s="22">
        <f t="shared" si="1"/>
        <v>200000</v>
      </c>
      <c r="I13" s="22">
        <f>H13/F13*100</f>
        <v>100</v>
      </c>
      <c r="J13" s="22">
        <v>0</v>
      </c>
    </row>
    <row r="14" spans="1:10" ht="12.75">
      <c r="A14" s="16"/>
      <c r="B14" s="16">
        <v>51</v>
      </c>
      <c r="C14" s="16"/>
      <c r="D14" s="16"/>
      <c r="E14" s="19" t="s">
        <v>98</v>
      </c>
      <c r="F14" s="21">
        <f>F15</f>
        <v>200000</v>
      </c>
      <c r="G14" s="21">
        <f t="shared" si="1"/>
        <v>0</v>
      </c>
      <c r="H14" s="21">
        <f t="shared" si="1"/>
        <v>200000</v>
      </c>
      <c r="I14" s="21">
        <f>H14/F14*100</f>
        <v>100</v>
      </c>
      <c r="J14" s="21">
        <v>0</v>
      </c>
    </row>
    <row r="15" spans="1:12" ht="12.75">
      <c r="A15" s="49"/>
      <c r="B15" s="49"/>
      <c r="C15" s="49">
        <v>517</v>
      </c>
      <c r="D15" s="49"/>
      <c r="E15" s="39" t="s">
        <v>99</v>
      </c>
      <c r="F15" s="143">
        <f t="shared" si="1"/>
        <v>200000</v>
      </c>
      <c r="G15" s="143">
        <f t="shared" si="1"/>
        <v>0</v>
      </c>
      <c r="H15" s="143">
        <f t="shared" si="1"/>
        <v>200000</v>
      </c>
      <c r="I15" s="40">
        <f>H15/F15*100</f>
        <v>100</v>
      </c>
      <c r="J15" s="40">
        <v>0</v>
      </c>
      <c r="L15" s="104"/>
    </row>
    <row r="16" spans="1:10" ht="12.75">
      <c r="A16" s="38"/>
      <c r="B16" s="38"/>
      <c r="C16" s="38"/>
      <c r="D16" s="38">
        <v>5172</v>
      </c>
      <c r="E16" s="39" t="s">
        <v>100</v>
      </c>
      <c r="F16" s="60">
        <v>200000</v>
      </c>
      <c r="G16" s="60">
        <v>0</v>
      </c>
      <c r="H16" s="60">
        <v>200000</v>
      </c>
      <c r="I16" s="40">
        <f>H16/F16*100</f>
        <v>100</v>
      </c>
      <c r="J16" s="40">
        <v>0</v>
      </c>
    </row>
    <row r="17" spans="1:10" ht="26.25" hidden="1" thickBot="1">
      <c r="A17" s="16">
        <v>5</v>
      </c>
      <c r="B17" s="16"/>
      <c r="C17" s="16"/>
      <c r="D17" s="16"/>
      <c r="E17" s="23" t="s">
        <v>75</v>
      </c>
      <c r="F17" s="26" t="e">
        <f>#REF!</f>
        <v>#REF!</v>
      </c>
      <c r="G17" s="26" t="e">
        <f>#REF!</f>
        <v>#REF!</v>
      </c>
      <c r="H17" s="22" t="e">
        <f>#REF!</f>
        <v>#REF!</v>
      </c>
      <c r="I17" s="36" t="e">
        <f>H17/F17*100</f>
        <v>#REF!</v>
      </c>
      <c r="J17" s="36" t="e">
        <f>H17/G17*100</f>
        <v>#REF!</v>
      </c>
    </row>
    <row r="18" spans="1:10" ht="12.75">
      <c r="A18" s="10"/>
      <c r="B18" s="10"/>
      <c r="C18" s="10"/>
      <c r="D18" s="10"/>
      <c r="E18" s="8"/>
      <c r="F18" s="41"/>
      <c r="G18" s="41"/>
      <c r="H18" s="41"/>
      <c r="I18" s="41"/>
      <c r="J18" s="41"/>
    </row>
    <row r="19" spans="1:10" ht="12.75">
      <c r="A19" s="10"/>
      <c r="B19" s="10"/>
      <c r="C19" s="10"/>
      <c r="D19" s="10"/>
      <c r="E19" s="8"/>
      <c r="F19" s="7"/>
      <c r="G19" s="7"/>
      <c r="H19" s="7"/>
      <c r="I19" s="7"/>
      <c r="J19" s="7"/>
    </row>
    <row r="20" spans="1:10" ht="12.75">
      <c r="A20" s="10"/>
      <c r="B20" s="10"/>
      <c r="C20" s="10"/>
      <c r="D20" s="10"/>
      <c r="E20" s="8"/>
      <c r="F20" s="7"/>
      <c r="G20" s="7"/>
      <c r="H20" s="7"/>
      <c r="I20" s="7"/>
      <c r="J20" s="7"/>
    </row>
    <row r="21" spans="1:10" ht="12.75">
      <c r="A21" s="10"/>
      <c r="B21" s="10"/>
      <c r="C21" s="10"/>
      <c r="D21" s="10"/>
      <c r="E21" s="8"/>
      <c r="F21" s="7"/>
      <c r="G21" s="7"/>
      <c r="H21" s="7"/>
      <c r="I21" s="7"/>
      <c r="J21" s="7"/>
    </row>
    <row r="22" spans="1:10" ht="12.75">
      <c r="A22" s="10"/>
      <c r="B22" s="10"/>
      <c r="C22" s="10"/>
      <c r="D22" s="10"/>
      <c r="E22" s="8"/>
      <c r="F22" s="7"/>
      <c r="G22" s="7"/>
      <c r="H22" s="7"/>
      <c r="I22" s="7"/>
      <c r="J22" s="7"/>
    </row>
    <row r="23" spans="1:10" ht="12.75">
      <c r="A23" s="10"/>
      <c r="B23" s="10"/>
      <c r="C23" s="10"/>
      <c r="D23" s="10"/>
      <c r="E23" s="8"/>
      <c r="F23" s="7"/>
      <c r="G23" s="7"/>
      <c r="H23" s="7"/>
      <c r="I23" s="7"/>
      <c r="J23" s="7"/>
    </row>
    <row r="24" spans="1:10" ht="12.75">
      <c r="A24" s="10"/>
      <c r="B24" s="10"/>
      <c r="C24" s="10"/>
      <c r="D24" s="10"/>
      <c r="E24" s="8"/>
      <c r="F24" s="7"/>
      <c r="G24" s="7"/>
      <c r="H24" s="7"/>
      <c r="I24" s="7"/>
      <c r="J24" s="7"/>
    </row>
    <row r="25" spans="1:10" ht="12.75">
      <c r="A25" s="10"/>
      <c r="B25" s="10"/>
      <c r="C25" s="10"/>
      <c r="D25" s="10"/>
      <c r="E25" s="8"/>
      <c r="F25" s="7"/>
      <c r="G25" s="7"/>
      <c r="H25" s="7"/>
      <c r="I25" s="7"/>
      <c r="J25" s="7"/>
    </row>
    <row r="26" spans="1:14" ht="12.75">
      <c r="A26" s="10"/>
      <c r="B26" s="10"/>
      <c r="C26" s="10"/>
      <c r="D26" s="10"/>
      <c r="E26" s="8"/>
      <c r="F26" s="7"/>
      <c r="G26" s="7"/>
      <c r="H26" s="7"/>
      <c r="I26" s="7"/>
      <c r="J26" s="7"/>
      <c r="N26" s="106"/>
    </row>
    <row r="27" spans="1:10" ht="12.75">
      <c r="A27" s="8"/>
      <c r="B27" s="8"/>
      <c r="C27" s="8"/>
      <c r="D27" s="8"/>
      <c r="E27" s="8"/>
      <c r="F27" s="7"/>
      <c r="G27" s="7"/>
      <c r="H27" s="7"/>
      <c r="I27" s="7"/>
      <c r="J27" s="7"/>
    </row>
    <row r="28" spans="1:10" ht="12.75">
      <c r="A28" s="8"/>
      <c r="B28" s="8"/>
      <c r="C28" s="8"/>
      <c r="D28" s="8"/>
      <c r="E28" s="8"/>
      <c r="F28" s="7"/>
      <c r="G28" s="7"/>
      <c r="H28" s="7"/>
      <c r="I28" s="7"/>
      <c r="J28" s="7"/>
    </row>
    <row r="29" spans="1:10" ht="12.75">
      <c r="A29" s="8"/>
      <c r="B29" s="8"/>
      <c r="C29" s="8"/>
      <c r="D29" s="8"/>
      <c r="E29" s="8"/>
      <c r="F29" s="7"/>
      <c r="G29" s="7"/>
      <c r="H29" s="7"/>
      <c r="I29" s="7"/>
      <c r="J29" s="7"/>
    </row>
    <row r="30" spans="1:10" ht="12.75">
      <c r="A30" s="8"/>
      <c r="B30" s="8"/>
      <c r="C30" s="8"/>
      <c r="D30" s="8"/>
      <c r="E30" s="8"/>
      <c r="F30" s="7"/>
      <c r="G30" s="7"/>
      <c r="H30" s="7"/>
      <c r="I30" s="7"/>
      <c r="J30" s="7"/>
    </row>
    <row r="31" spans="1:10" ht="12.75">
      <c r="A31" s="8"/>
      <c r="B31" s="8"/>
      <c r="C31" s="8"/>
      <c r="D31" s="8"/>
      <c r="E31" s="8"/>
      <c r="F31" s="7"/>
      <c r="G31" s="7"/>
      <c r="H31" s="7"/>
      <c r="I31" s="7"/>
      <c r="J31" s="7"/>
    </row>
    <row r="32" spans="1:5" ht="12.75">
      <c r="A32" s="9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</sheetData>
  <sheetProtection/>
  <mergeCells count="2">
    <mergeCell ref="A2:D2"/>
    <mergeCell ref="A3:D3"/>
  </mergeCells>
  <printOptions/>
  <pageMargins left="0.75" right="0.75" top="0.68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zuc1</dc:creator>
  <cp:keywords/>
  <dc:description/>
  <cp:lastModifiedBy> </cp:lastModifiedBy>
  <cp:lastPrinted>2015-07-27T07:32:05Z</cp:lastPrinted>
  <dcterms:created xsi:type="dcterms:W3CDTF">2013-03-05T10:23:06Z</dcterms:created>
  <dcterms:modified xsi:type="dcterms:W3CDTF">2015-09-10T12:26:42Z</dcterms:modified>
  <cp:category/>
  <cp:version/>
  <cp:contentType/>
  <cp:contentStatus/>
</cp:coreProperties>
</file>