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3"/>
  </bookViews>
  <sheets>
    <sheet name="OPĆI DIO" sheetId="1" r:id="rId1"/>
    <sheet name="PRIHODI" sheetId="2" r:id="rId2"/>
    <sheet name="RASHODI" sheetId="3" r:id="rId3"/>
    <sheet name="RAČUN FINANCIRANJA" sheetId="4" r:id="rId4"/>
  </sheets>
  <definedNames/>
  <calcPr fullCalcOnLoad="1"/>
</workbook>
</file>

<file path=xl/sharedStrings.xml><?xml version="1.0" encoding="utf-8"?>
<sst xmlns="http://schemas.openxmlformats.org/spreadsheetml/2006/main" count="190" uniqueCount="136">
  <si>
    <t>RAZRED</t>
  </si>
  <si>
    <t>NAZIV PRIHODA</t>
  </si>
  <si>
    <t>Odjeljak</t>
  </si>
  <si>
    <t>Podskupina</t>
  </si>
  <si>
    <t>Skupina</t>
  </si>
  <si>
    <t>A.  RAČUN PRIHODA I RASHODA</t>
  </si>
  <si>
    <t xml:space="preserve">     PRIHODI</t>
  </si>
  <si>
    <t>Prihodi poslovanja</t>
  </si>
  <si>
    <t>Prihodi od imovine</t>
  </si>
  <si>
    <t>Prihodi od financijske imovine</t>
  </si>
  <si>
    <t>Kamate na oročena sredstva i depozite po viđenju</t>
  </si>
  <si>
    <t>Prihodi od nefinancijske imovine</t>
  </si>
  <si>
    <t>Prihodi od upravnih i administrativnih pristojbi, pristojbi po posebnim propisima i naknadama</t>
  </si>
  <si>
    <t>Prihodi po posebnim propisima</t>
  </si>
  <si>
    <t>Ostali nespomenuti prihodi</t>
  </si>
  <si>
    <t>Ostali prihodi</t>
  </si>
  <si>
    <t>Prihodi od prodaje nefinancijske imovine</t>
  </si>
  <si>
    <t>Prihodi od prodaje proizvedene dugotrajne imovine</t>
  </si>
  <si>
    <t>Prihodi od prodaje prijevoznih sredstava</t>
  </si>
  <si>
    <t>Prijevozna sredstva u cestovnom prometu</t>
  </si>
  <si>
    <t>Primici od zaduživanja</t>
  </si>
  <si>
    <t>RASHODI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</si>
  <si>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</si>
  <si>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</si>
  <si>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</si>
  <si>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</si>
  <si>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</si>
  <si>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</si>
  <si>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</si>
  <si>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</si>
  <si>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</si>
  <si>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</si>
  <si>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</si>
  <si>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</si>
  <si>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</si>
  <si>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</si>
  <si>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</si>
  <si>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</si>
  <si>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</si>
  <si>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</si>
  <si>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</si>
  <si>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</si>
  <si>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</si>
  <si>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</si>
  <si>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</si>
  <si>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Intelektualne i osbne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</si>
  <si>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</si>
  <si>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</si>
  <si>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</si>
  <si>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</si>
  <si>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</si>
  <si>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</si>
  <si>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</si>
  <si>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</si>
  <si>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Kamate za primljene kredite i zajmove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</si>
  <si>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</si>
  <si>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</si>
  <si>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</si>
  <si>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</si>
  <si>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</si>
  <si>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 xml:space="preserve">     PRIMICI</t>
  </si>
  <si>
    <t>UKUPNI RASHODI (razred 3 + 4)</t>
  </si>
  <si>
    <t>Rashodi za nabavu nefinacijske imovine</t>
  </si>
  <si>
    <t>Rashodi za nabavu proizvedene dugotrajne imovine</t>
  </si>
  <si>
    <t>Postrojenja i oprema</t>
  </si>
  <si>
    <t>Uredska oprema i namještaj</t>
  </si>
  <si>
    <t>Komunikacijska oprema</t>
  </si>
  <si>
    <t>Instrumenti, uređaji i strojevi</t>
  </si>
  <si>
    <t>Prijevozna sredstva</t>
  </si>
  <si>
    <t>Nematerijalna proizvedena imovina</t>
  </si>
  <si>
    <t>Ulaganja u računalne programe</t>
  </si>
  <si>
    <t xml:space="preserve"> A. RAČUN PRIHODA I RASHODA</t>
  </si>
  <si>
    <t>1. PRIHODI POSLOVANJA</t>
  </si>
  <si>
    <t>2. PRIHODI OD PRODAJE NEFINANCIJSKE IMOVINE</t>
  </si>
  <si>
    <t>3. UKUPNO PRIHODI</t>
  </si>
  <si>
    <t>4. RASHODI POSLOVANJA</t>
  </si>
  <si>
    <t>5. RASHODI ZA NABAVU NEFINANCIJSKE IMOVINE</t>
  </si>
  <si>
    <t>2. IZDACI ZA FINANC. IMOVINU I OTPLATU ZAJMOVA</t>
  </si>
  <si>
    <t>3. RAZLIKA – zaduživanja / financiranja (1-2)</t>
  </si>
  <si>
    <t>C. VIŠAK / MANJAK PRIHODA</t>
  </si>
  <si>
    <t>1. VIŠAK PRIHODA IZ PRETHODNOG RAZDOBLJA</t>
  </si>
  <si>
    <t>2. MANJAK PRIHODA</t>
  </si>
  <si>
    <t>D.  REKAPITULACIJA</t>
  </si>
  <si>
    <t>2. UKUPNO RASHODI I IZDACI</t>
  </si>
  <si>
    <t>Na temelju Zakona o proračunu (NN 87/08 i 136/12) i Pravilnika o polugodišnjem i godišnjem izvještaju o izvršenju proračuna</t>
  </si>
  <si>
    <t>B. RAČUN FINANCIRANJA</t>
  </si>
  <si>
    <t>Izdaci za financijsku imovinu i otplate zajmova</t>
  </si>
  <si>
    <t>Izdaci za otplatu glavnice primljenih kredita i zajmova</t>
  </si>
  <si>
    <t>3. VIŠAK PRIHODA IZ PRETHODNOG RAZDOBLJA</t>
  </si>
  <si>
    <t>1. PRIMICI OD FINANCIJSKE IMOVINE I ZADUŽIVANJA</t>
  </si>
  <si>
    <t>1. UKUPNO PRIHODI I PRIMICI + VIŠAK</t>
  </si>
  <si>
    <t>OPĆI DIO</t>
  </si>
  <si>
    <t>B.  RAČUN FINANCIRANJA</t>
  </si>
  <si>
    <t>UKUPNI PRIHODI (razred 6 + 7)</t>
  </si>
  <si>
    <r>
      <t>Županijska uprava za ceste LIČKO-SENJSKE ŽUPANIJE</t>
    </r>
    <r>
      <rPr>
        <sz val="10"/>
        <rFont val="Arial"/>
        <family val="0"/>
      </rPr>
      <t xml:space="preserve"> podnosi</t>
    </r>
  </si>
  <si>
    <t>Ostale naknade troškova zaposlenima</t>
  </si>
  <si>
    <t>Zakupnine i najamnine</t>
  </si>
  <si>
    <t>Ostale usluge i tr. Vođenja i naplate cestarine</t>
  </si>
  <si>
    <t xml:space="preserve">Ostali nespomenuti fin. rash. slivna vodna nakn. </t>
  </si>
  <si>
    <t>Građevinski objekti</t>
  </si>
  <si>
    <t>Poslovni objekti</t>
  </si>
  <si>
    <t>Ceste, mostovi i slični građevinski objekti</t>
  </si>
  <si>
    <t>Materijal i sirovine</t>
  </si>
  <si>
    <t xml:space="preserve">Tekuće pomoći unutar općeg proračuna - nerazvrstane ceste </t>
  </si>
  <si>
    <t>Usluge promidžbe i informiranja i oglasi</t>
  </si>
  <si>
    <t>Kamate za primljene zajmove od trgovačkih društava</t>
  </si>
  <si>
    <t>Naknade za ceste (godišnja naknada od cestarine i ostale naknade)</t>
  </si>
  <si>
    <t>Upravne i administrativne pristojbe</t>
  </si>
  <si>
    <t>Ostale pristojbe i naknade</t>
  </si>
  <si>
    <t>Naknada od nefinancijske imovine-naplata jamstava i ostalo</t>
  </si>
  <si>
    <t>Prihodi iz proračuna za financiranje redovne djelatnosti kor.prorač.</t>
  </si>
  <si>
    <t>Prihodi na temelju ugovornih obveza sufinanciranje s Gradom Novaljom</t>
  </si>
  <si>
    <t>Prijevozna sredstva u cestovnom prometu-osobni automobil</t>
  </si>
  <si>
    <t>Primici od financijske imovine i zaduživanja</t>
  </si>
  <si>
    <t>Primljeni zajmovi od trgovačkih društava i obrtnika izvan javnog sektora</t>
  </si>
  <si>
    <t>Otplata glavnice primljenih zajmova od trgovačkih društava i obrtnika  izvan javnog sektora</t>
  </si>
  <si>
    <t>Otplata glavnice primljenih zajmova od tuzemnih trgovačkih društava izvan javnog sektora</t>
  </si>
  <si>
    <t>Izvorni plan 2013.</t>
  </si>
  <si>
    <t>Indeks izvršenja        2013.</t>
  </si>
  <si>
    <t>Indeks izvršenja 2013/2012</t>
  </si>
  <si>
    <t>Indeks izvršenja 2013/2013</t>
  </si>
  <si>
    <t xml:space="preserve"> </t>
  </si>
  <si>
    <t>Izvršenje od 01.01.2013. do 30.06.2013.</t>
  </si>
  <si>
    <t>Izvršenje od 01.01.2012. do 30.06.2012.</t>
  </si>
  <si>
    <t xml:space="preserve">Pomoći od subjekata unutar općeg proračuna </t>
  </si>
  <si>
    <t xml:space="preserve">Pomoći od ostalih subjekata unutar općeg proračuna </t>
  </si>
  <si>
    <t xml:space="preserve">Tekuće pomoći od ostalih subjekata unutar općeg proračuna </t>
  </si>
  <si>
    <t>Kazne, upravne mjere i ostali prihodi</t>
  </si>
  <si>
    <t>Izdaci za dane zajmove</t>
  </si>
  <si>
    <t>Dani zajmovi drugim razinama vlasti</t>
  </si>
  <si>
    <t>Dani zajmovi županijskim proračunima</t>
  </si>
  <si>
    <t>6. IZDACI ZA FINANCIJSKU IMOVINU I OTPLATE ZAJMOVA</t>
  </si>
  <si>
    <t>7. UKUPNI RASHODI</t>
  </si>
  <si>
    <t>Prihodi i rashodi, te primici i izdaci po ekononmskoj klasifikaciji utvrđuju se u Računu prihoda i rashoda i Računu financiranja                                                                                                                                 za razdoblje od 01.01. 2013. do 30.06.2013. godine:</t>
  </si>
  <si>
    <t>POLUGODIŠNJI IZVJEŠTAJ O IZVRŠENJU FINANCIJSKOG PLANA ZA RAZDOBLJE                                                                od  01. siječnja do 30. lipnja 2013. godine</t>
  </si>
  <si>
    <t>8. RAZLIKA – višak / manjak (3 – 7)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</si>
</sst>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1" fillId="0" borderId="7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vertical="center" wrapText="1" shrinkToFi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4" borderId="0" xfId="0" applyFill="1" applyAlignment="1">
      <alignment/>
    </xf>
    <xf numFmtId="4" fontId="10" fillId="4" borderId="0" xfId="0" applyNumberFormat="1" applyFont="1" applyFill="1" applyBorder="1" applyAlignment="1">
      <alignment horizontal="right" vertical="center"/>
    </xf>
    <xf numFmtId="4" fontId="1" fillId="4" borderId="0" xfId="0" applyNumberFormat="1" applyFont="1" applyFill="1" applyBorder="1" applyAlignment="1">
      <alignment horizontal="right" vertical="center"/>
    </xf>
    <xf numFmtId="0" fontId="0" fillId="0" borderId="5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0" fillId="4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9" xfId="0" applyFont="1" applyBorder="1" applyAlignment="1">
      <alignment horizontal="left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2">
      <selection activeCell="A17" sqref="A17"/>
    </sheetView>
  </sheetViews>
  <sheetFormatPr defaultColWidth="9.140625" defaultRowHeight="12.75"/>
  <cols>
    <col min="1" max="1" width="50.7109375" style="36" customWidth="1"/>
    <col min="2" max="4" width="14.7109375" style="36" customWidth="1"/>
    <col min="5" max="6" width="10.7109375" style="36" customWidth="1"/>
    <col min="7" max="9" width="16.7109375" style="36" customWidth="1"/>
    <col min="10" max="16384" width="9.140625" style="36" customWidth="1"/>
  </cols>
  <sheetData>
    <row r="1" spans="1:6" ht="15" customHeight="1">
      <c r="A1" s="141" t="s">
        <v>84</v>
      </c>
      <c r="B1" s="141"/>
      <c r="C1" s="141"/>
      <c r="D1" s="141"/>
      <c r="E1" s="141"/>
      <c r="F1" s="141"/>
    </row>
    <row r="2" spans="1:6" ht="15" customHeight="1">
      <c r="A2" s="142" t="s">
        <v>94</v>
      </c>
      <c r="B2" s="142"/>
      <c r="C2" s="142"/>
      <c r="D2" s="142"/>
      <c r="E2" s="142"/>
      <c r="F2" s="142"/>
    </row>
    <row r="3" spans="1:6" ht="15" customHeight="1">
      <c r="A3" s="87"/>
      <c r="B3" s="87"/>
      <c r="C3" s="87"/>
      <c r="D3" s="87"/>
      <c r="E3" s="87"/>
      <c r="F3" s="87"/>
    </row>
    <row r="4" spans="1:6" ht="15" customHeight="1">
      <c r="A4" s="109" t="s">
        <v>91</v>
      </c>
      <c r="B4" s="87"/>
      <c r="C4" s="87"/>
      <c r="D4" s="87"/>
      <c r="E4" s="87"/>
      <c r="F4" s="87"/>
    </row>
    <row r="5" ht="15" customHeight="1"/>
    <row r="6" spans="1:7" ht="39" customHeight="1">
      <c r="A6" s="140" t="s">
        <v>134</v>
      </c>
      <c r="B6" s="140"/>
      <c r="C6" s="140"/>
      <c r="D6" s="140"/>
      <c r="E6" s="140"/>
      <c r="F6" s="140"/>
      <c r="G6" s="36" t="s">
        <v>121</v>
      </c>
    </row>
    <row r="7" ht="15.75" thickBot="1">
      <c r="A7" s="86"/>
    </row>
    <row r="8" spans="1:6" ht="39.75" customHeight="1" thickBot="1">
      <c r="A8" s="92" t="s">
        <v>71</v>
      </c>
      <c r="B8" s="93" t="s">
        <v>123</v>
      </c>
      <c r="C8" s="93" t="s">
        <v>117</v>
      </c>
      <c r="D8" s="93" t="s">
        <v>122</v>
      </c>
      <c r="E8" s="93" t="s">
        <v>119</v>
      </c>
      <c r="F8" s="93" t="s">
        <v>118</v>
      </c>
    </row>
    <row r="9" spans="1:4" ht="12" customHeight="1">
      <c r="A9" s="88"/>
      <c r="B9" s="89"/>
      <c r="C9" s="89"/>
      <c r="D9" s="89"/>
    </row>
    <row r="10" spans="1:6" ht="12.75">
      <c r="A10" s="90" t="s">
        <v>72</v>
      </c>
      <c r="B10" s="91">
        <f>PRIHODI!F9</f>
        <v>19492301</v>
      </c>
      <c r="C10" s="91">
        <f>PRIHODI!G9</f>
        <v>50314054</v>
      </c>
      <c r="D10" s="91">
        <f>PRIHODI!H9</f>
        <v>15862264</v>
      </c>
      <c r="E10" s="94">
        <f aca="true" t="shared" si="0" ref="E10:E17">D10/B10*100</f>
        <v>81.37707292740862</v>
      </c>
      <c r="F10" s="94">
        <f aca="true" t="shared" si="1" ref="F10:F16">D10/C10*100</f>
        <v>31.526507484370075</v>
      </c>
    </row>
    <row r="11" spans="1:6" ht="18" customHeight="1">
      <c r="A11" s="90" t="s">
        <v>73</v>
      </c>
      <c r="B11" s="91">
        <v>0</v>
      </c>
      <c r="C11" s="91">
        <f>PRIHODI!G30</f>
        <v>0</v>
      </c>
      <c r="D11" s="91">
        <f>PRIHODI!H30</f>
        <v>30000</v>
      </c>
      <c r="E11" s="91">
        <v>0</v>
      </c>
      <c r="F11" s="94">
        <v>0</v>
      </c>
    </row>
    <row r="12" spans="1:6" s="103" customFormat="1" ht="18" customHeight="1">
      <c r="A12" s="90" t="s">
        <v>74</v>
      </c>
      <c r="B12" s="91">
        <f>B10+B11</f>
        <v>19492301</v>
      </c>
      <c r="C12" s="91">
        <f>C10+C11</f>
        <v>50314054</v>
      </c>
      <c r="D12" s="91">
        <f>D10+D11</f>
        <v>15892264</v>
      </c>
      <c r="E12" s="94">
        <f t="shared" si="0"/>
        <v>81.53097984686364</v>
      </c>
      <c r="F12" s="94">
        <f t="shared" si="1"/>
        <v>31.58613297191278</v>
      </c>
    </row>
    <row r="13" spans="1:6" ht="18" customHeight="1">
      <c r="A13" s="90" t="s">
        <v>75</v>
      </c>
      <c r="B13" s="91">
        <f>RASHODI!F7</f>
        <v>17129041</v>
      </c>
      <c r="C13" s="91">
        <f>RASHODI!G7</f>
        <v>49226000</v>
      </c>
      <c r="D13" s="91">
        <f>RASHODI!H7</f>
        <v>21300738</v>
      </c>
      <c r="E13" s="94">
        <f t="shared" si="0"/>
        <v>124.354527495147</v>
      </c>
      <c r="F13" s="94">
        <f t="shared" si="1"/>
        <v>43.27131597123471</v>
      </c>
    </row>
    <row r="14" spans="1:6" ht="18" customHeight="1">
      <c r="A14" s="90" t="s">
        <v>76</v>
      </c>
      <c r="B14" s="91">
        <f>RASHODI!F61</f>
        <v>302615</v>
      </c>
      <c r="C14" s="91">
        <f>RASHODI!G61</f>
        <v>1067000</v>
      </c>
      <c r="D14" s="91">
        <f>RASHODI!H61</f>
        <v>283273</v>
      </c>
      <c r="E14" s="94">
        <f t="shared" si="0"/>
        <v>93.60838028518084</v>
      </c>
      <c r="F14" s="94">
        <f t="shared" si="1"/>
        <v>26.5485473289597</v>
      </c>
    </row>
    <row r="15" spans="1:6" ht="26.25" customHeight="1">
      <c r="A15" s="90" t="s">
        <v>131</v>
      </c>
      <c r="B15" s="91">
        <v>469871</v>
      </c>
      <c r="C15" s="91">
        <v>0</v>
      </c>
      <c r="D15" s="91">
        <v>250000</v>
      </c>
      <c r="E15" s="94">
        <f t="shared" si="0"/>
        <v>53.20609273609139</v>
      </c>
      <c r="F15" s="94">
        <v>0</v>
      </c>
    </row>
    <row r="16" spans="1:6" s="103" customFormat="1" ht="18" customHeight="1">
      <c r="A16" s="90" t="s">
        <v>132</v>
      </c>
      <c r="B16" s="91">
        <f>B13+B14+B15</f>
        <v>17901527</v>
      </c>
      <c r="C16" s="91">
        <f>C13+C14</f>
        <v>50293000</v>
      </c>
      <c r="D16" s="91">
        <f>D13+D14+D15</f>
        <v>21834011</v>
      </c>
      <c r="E16" s="94">
        <f t="shared" si="0"/>
        <v>121.9673103864268</v>
      </c>
      <c r="F16" s="94">
        <f t="shared" si="1"/>
        <v>43.413618197363455</v>
      </c>
    </row>
    <row r="17" spans="1:6" s="57" customFormat="1" ht="18" customHeight="1">
      <c r="A17" s="99" t="s">
        <v>135</v>
      </c>
      <c r="B17" s="100">
        <f>B12-B16</f>
        <v>1590774</v>
      </c>
      <c r="C17" s="100">
        <f>C12-C16</f>
        <v>21054</v>
      </c>
      <c r="D17" s="100">
        <f>D12-D16</f>
        <v>-5941747</v>
      </c>
      <c r="E17" s="102">
        <f t="shared" si="0"/>
        <v>-373.5129565859135</v>
      </c>
      <c r="F17" s="101">
        <v>0</v>
      </c>
    </row>
    <row r="18" ht="19.5" customHeight="1">
      <c r="A18" s="86"/>
    </row>
    <row r="19" ht="19.5" customHeight="1" thickBot="1">
      <c r="A19" s="86"/>
    </row>
    <row r="20" spans="1:6" ht="39.75" customHeight="1" thickBot="1">
      <c r="A20" s="92" t="s">
        <v>85</v>
      </c>
      <c r="B20" s="93" t="s">
        <v>123</v>
      </c>
      <c r="C20" s="93" t="s">
        <v>117</v>
      </c>
      <c r="D20" s="93" t="s">
        <v>122</v>
      </c>
      <c r="E20" s="93" t="s">
        <v>120</v>
      </c>
      <c r="F20" s="93" t="s">
        <v>118</v>
      </c>
    </row>
    <row r="21" spans="1:4" ht="6" customHeight="1">
      <c r="A21" s="88"/>
      <c r="B21" s="89"/>
      <c r="C21" s="89"/>
      <c r="D21" s="89"/>
    </row>
    <row r="22" spans="1:6" ht="18" customHeight="1">
      <c r="A22" s="90" t="s">
        <v>89</v>
      </c>
      <c r="B22" s="91">
        <f>'RAČUN FINANCIRANJA'!F7</f>
        <v>0</v>
      </c>
      <c r="C22" s="91">
        <v>0</v>
      </c>
      <c r="D22" s="91">
        <v>0</v>
      </c>
      <c r="E22" s="107">
        <v>0</v>
      </c>
      <c r="F22" s="94">
        <f>0</f>
        <v>0</v>
      </c>
    </row>
    <row r="23" spans="1:8" ht="18" customHeight="1">
      <c r="A23" s="90" t="s">
        <v>77</v>
      </c>
      <c r="B23" s="91">
        <f>'RAČUN FINANCIRANJA'!F17</f>
        <v>19871</v>
      </c>
      <c r="C23" s="91">
        <f>'RAČUN FINANCIRANJA'!G17</f>
        <v>0</v>
      </c>
      <c r="D23" s="91">
        <f>'RAČUN FINANCIRANJA'!H17</f>
        <v>0</v>
      </c>
      <c r="E23" s="94">
        <f>D23/B23*100</f>
        <v>0</v>
      </c>
      <c r="F23" s="94">
        <v>0</v>
      </c>
      <c r="H23" s="105"/>
    </row>
    <row r="24" spans="1:6" s="57" customFormat="1" ht="18" customHeight="1">
      <c r="A24" s="99" t="s">
        <v>78</v>
      </c>
      <c r="B24" s="100">
        <f>B22-B23</f>
        <v>-19871</v>
      </c>
      <c r="C24" s="100">
        <f>C22-C23</f>
        <v>0</v>
      </c>
      <c r="D24" s="100">
        <f>D22-D23</f>
        <v>0</v>
      </c>
      <c r="E24" s="102">
        <v>0</v>
      </c>
      <c r="F24" s="102">
        <v>0</v>
      </c>
    </row>
    <row r="25" ht="19.5" customHeight="1">
      <c r="A25" s="86"/>
    </row>
    <row r="26" ht="19.5" customHeight="1" thickBot="1">
      <c r="A26" s="86"/>
    </row>
    <row r="27" spans="1:6" ht="39.75" customHeight="1" thickBot="1">
      <c r="A27" s="92" t="s">
        <v>79</v>
      </c>
      <c r="B27" s="93" t="s">
        <v>123</v>
      </c>
      <c r="C27" s="93" t="s">
        <v>117</v>
      </c>
      <c r="D27" s="93" t="s">
        <v>122</v>
      </c>
      <c r="E27" s="93" t="s">
        <v>119</v>
      </c>
      <c r="F27" s="93" t="s">
        <v>118</v>
      </c>
    </row>
    <row r="28" spans="1:4" ht="6" customHeight="1">
      <c r="A28" s="88"/>
      <c r="B28" s="89"/>
      <c r="C28" s="89"/>
      <c r="D28" s="89"/>
    </row>
    <row r="29" spans="1:6" s="103" customFormat="1" ht="18" customHeight="1">
      <c r="A29" s="90" t="s">
        <v>80</v>
      </c>
      <c r="B29" s="91">
        <v>4286198</v>
      </c>
      <c r="C29" s="91">
        <v>0</v>
      </c>
      <c r="D29" s="91">
        <v>0</v>
      </c>
      <c r="E29" s="94">
        <f>D29/B29*100</f>
        <v>0</v>
      </c>
      <c r="F29" s="108">
        <v>0</v>
      </c>
    </row>
    <row r="30" spans="1:6" ht="18" customHeight="1">
      <c r="A30" s="90" t="s">
        <v>81</v>
      </c>
      <c r="B30" s="91">
        <v>0</v>
      </c>
      <c r="C30" s="91">
        <v>0</v>
      </c>
      <c r="D30" s="91">
        <v>21054</v>
      </c>
      <c r="E30" s="107">
        <v>0</v>
      </c>
      <c r="F30" s="107">
        <v>0</v>
      </c>
    </row>
    <row r="31" spans="1:6" s="57" customFormat="1" ht="19.5" customHeight="1">
      <c r="A31" s="104" t="s">
        <v>88</v>
      </c>
      <c r="B31" s="102">
        <f>B29-B30</f>
        <v>4286198</v>
      </c>
      <c r="C31" s="102">
        <f>C29-C30</f>
        <v>0</v>
      </c>
      <c r="D31" s="102">
        <f>D29-D30</f>
        <v>-21054</v>
      </c>
      <c r="E31" s="94">
        <f>B31/D31*100</f>
        <v>-20358.117222380544</v>
      </c>
      <c r="F31" s="101">
        <v>0</v>
      </c>
    </row>
    <row r="32" ht="19.5" customHeight="1" thickBot="1">
      <c r="A32" s="86"/>
    </row>
    <row r="33" spans="1:6" ht="39.75" customHeight="1" thickBot="1">
      <c r="A33" s="92" t="s">
        <v>82</v>
      </c>
      <c r="B33" s="93" t="s">
        <v>123</v>
      </c>
      <c r="C33" s="93" t="s">
        <v>117</v>
      </c>
      <c r="D33" s="93" t="s">
        <v>122</v>
      </c>
      <c r="E33" s="93" t="s">
        <v>119</v>
      </c>
      <c r="F33" s="93" t="s">
        <v>118</v>
      </c>
    </row>
    <row r="34" spans="1:4" ht="6" customHeight="1">
      <c r="A34" s="88"/>
      <c r="B34" s="89"/>
      <c r="C34" s="89"/>
      <c r="D34" s="89"/>
    </row>
    <row r="35" spans="1:6" ht="18" customHeight="1">
      <c r="A35" s="90" t="s">
        <v>90</v>
      </c>
      <c r="B35" s="91">
        <f>B12</f>
        <v>19492301</v>
      </c>
      <c r="C35" s="91">
        <f>C12+C29</f>
        <v>50314054</v>
      </c>
      <c r="D35" s="106">
        <f>D12</f>
        <v>15892264</v>
      </c>
      <c r="E35" s="94">
        <f>D35/B35*100</f>
        <v>81.53097984686364</v>
      </c>
      <c r="F35" s="94">
        <f>D35/C35*100</f>
        <v>31.58613297191278</v>
      </c>
    </row>
    <row r="36" spans="1:6" ht="18" customHeight="1">
      <c r="A36" s="90" t="s">
        <v>83</v>
      </c>
      <c r="B36" s="91">
        <f>B16</f>
        <v>17901527</v>
      </c>
      <c r="C36" s="91">
        <f>C16+C23</f>
        <v>50293000</v>
      </c>
      <c r="D36" s="106">
        <f>D16+D23</f>
        <v>21834011</v>
      </c>
      <c r="E36" s="94">
        <f>D36/B36*100</f>
        <v>121.9673103864268</v>
      </c>
      <c r="F36" s="94">
        <f>D36/C36*100</f>
        <v>43.413618197363455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>
      <c r="B43" s="105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3">
    <mergeCell ref="A6:F6"/>
    <mergeCell ref="A1:F1"/>
    <mergeCell ref="A2:F2"/>
  </mergeCells>
  <printOptions/>
  <pageMargins left="0.45" right="0.24" top="0.71" bottom="1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9">
      <selection activeCell="K3" sqref="K3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10" width="10.7109375" style="0" customWidth="1"/>
    <col min="11" max="11" width="9.421875" style="0" customWidth="1"/>
  </cols>
  <sheetData>
    <row r="1" spans="1:11" ht="26.25" customHeight="1">
      <c r="A1" s="146" t="s">
        <v>133</v>
      </c>
      <c r="B1" s="146"/>
      <c r="C1" s="146"/>
      <c r="D1" s="146"/>
      <c r="E1" s="146"/>
      <c r="F1" s="146"/>
      <c r="G1" s="146"/>
      <c r="H1" s="146"/>
      <c r="I1" s="146"/>
      <c r="J1" s="146"/>
      <c r="K1" s="139"/>
    </row>
    <row r="2" spans="1:4" ht="18" customHeight="1">
      <c r="A2" s="143" t="s">
        <v>5</v>
      </c>
      <c r="B2" s="143"/>
      <c r="C2" s="143"/>
      <c r="D2" s="143"/>
    </row>
    <row r="3" spans="1:4" ht="18" customHeight="1">
      <c r="A3" s="143" t="s">
        <v>6</v>
      </c>
      <c r="B3" s="143"/>
      <c r="C3" s="143"/>
      <c r="D3" s="143"/>
    </row>
    <row r="4" spans="1:11" s="2" customFormat="1" ht="38.25" customHeight="1">
      <c r="A4" s="4" t="s">
        <v>0</v>
      </c>
      <c r="B4" s="4" t="s">
        <v>4</v>
      </c>
      <c r="C4" s="4" t="s">
        <v>3</v>
      </c>
      <c r="D4" s="4" t="s">
        <v>2</v>
      </c>
      <c r="E4" s="7" t="s">
        <v>1</v>
      </c>
      <c r="F4" s="5" t="s">
        <v>123</v>
      </c>
      <c r="G4" s="5" t="s">
        <v>117</v>
      </c>
      <c r="H4" s="5" t="s">
        <v>122</v>
      </c>
      <c r="I4" s="5" t="s">
        <v>119</v>
      </c>
      <c r="J4" s="5" t="s">
        <v>118</v>
      </c>
      <c r="K4" s="3"/>
    </row>
    <row r="5" spans="1:13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M5" s="128"/>
    </row>
    <row r="6" spans="1:10" ht="6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s="36" customFormat="1" ht="15" customHeight="1" thickBot="1">
      <c r="A7" s="144" t="s">
        <v>93</v>
      </c>
      <c r="B7" s="145"/>
      <c r="C7" s="145"/>
      <c r="D7" s="145"/>
      <c r="E7" s="145"/>
      <c r="F7" s="96">
        <f>F9+F30</f>
        <v>19492301</v>
      </c>
      <c r="G7" s="96">
        <f>G9+G30</f>
        <v>50314054</v>
      </c>
      <c r="H7" s="96">
        <f>H9+H30</f>
        <v>15892264</v>
      </c>
      <c r="I7" s="97">
        <f>H7/F7*100</f>
        <v>81.53097984686364</v>
      </c>
      <c r="J7" s="98">
        <f>H7/G7*100</f>
        <v>31.58613297191278</v>
      </c>
    </row>
    <row r="8" spans="1:10" s="36" customFormat="1" ht="11.25" customHeight="1" thickBot="1">
      <c r="A8" s="37"/>
      <c r="B8" s="38"/>
      <c r="C8" s="38"/>
      <c r="D8" s="38"/>
      <c r="E8" s="39"/>
      <c r="F8" s="71"/>
      <c r="G8" s="71"/>
      <c r="H8" s="71"/>
      <c r="I8" s="72"/>
      <c r="J8" s="63"/>
    </row>
    <row r="9" spans="1:11" s="8" customFormat="1" ht="15.75" customHeight="1" thickBot="1">
      <c r="A9" s="34">
        <v>6</v>
      </c>
      <c r="B9" s="34"/>
      <c r="C9" s="34"/>
      <c r="D9" s="34"/>
      <c r="E9" s="35" t="s">
        <v>7</v>
      </c>
      <c r="F9" s="25">
        <f>F10+F13+F18+F24+F27</f>
        <v>19492301</v>
      </c>
      <c r="G9" s="25">
        <f>G10+G13+G18+G24+G27</f>
        <v>50314054</v>
      </c>
      <c r="H9" s="25">
        <f>H10+H13+H18+H24+H27</f>
        <v>15862264</v>
      </c>
      <c r="I9" s="61">
        <f aca="true" t="shared" si="0" ref="I9:I18">H9/F9*100</f>
        <v>81.37707292740862</v>
      </c>
      <c r="J9" s="61">
        <f aca="true" t="shared" si="1" ref="J9:J18">H9/G9*100</f>
        <v>31.526507484370075</v>
      </c>
      <c r="K9" s="130"/>
    </row>
    <row r="10" spans="1:10" s="8" customFormat="1" ht="15.75" customHeight="1">
      <c r="A10" s="34"/>
      <c r="B10" s="34">
        <v>63</v>
      </c>
      <c r="C10" s="34"/>
      <c r="D10" s="34"/>
      <c r="E10" s="35" t="s">
        <v>124</v>
      </c>
      <c r="F10" s="24">
        <f aca="true" t="shared" si="2" ref="F10:H11">F11</f>
        <v>12900017</v>
      </c>
      <c r="G10" s="24">
        <f t="shared" si="2"/>
        <v>36024890</v>
      </c>
      <c r="H10" s="65">
        <f t="shared" si="2"/>
        <v>9727361</v>
      </c>
      <c r="I10" s="72">
        <f t="shared" si="0"/>
        <v>75.4057998528219</v>
      </c>
      <c r="J10" s="72">
        <f t="shared" si="1"/>
        <v>27.001778492592205</v>
      </c>
    </row>
    <row r="11" spans="1:12" s="8" customFormat="1" ht="15.75" customHeight="1">
      <c r="A11" s="34"/>
      <c r="B11" s="34"/>
      <c r="C11" s="120">
        <v>634</v>
      </c>
      <c r="D11" s="34"/>
      <c r="E11" s="121" t="s">
        <v>125</v>
      </c>
      <c r="F11" s="54">
        <f t="shared" si="2"/>
        <v>12900017</v>
      </c>
      <c r="G11" s="54">
        <f t="shared" si="2"/>
        <v>36024890</v>
      </c>
      <c r="H11" s="75">
        <f t="shared" si="2"/>
        <v>9727361</v>
      </c>
      <c r="I11" s="74">
        <f t="shared" si="0"/>
        <v>75.4057998528219</v>
      </c>
      <c r="J11" s="74">
        <f t="shared" si="1"/>
        <v>27.001778492592205</v>
      </c>
      <c r="L11" s="127"/>
    </row>
    <row r="12" spans="1:10" s="8" customFormat="1" ht="15.75" customHeight="1">
      <c r="A12" s="34"/>
      <c r="B12" s="34"/>
      <c r="C12" s="120"/>
      <c r="D12" s="120">
        <v>6341</v>
      </c>
      <c r="E12" s="121" t="s">
        <v>126</v>
      </c>
      <c r="F12" s="67">
        <v>12900017</v>
      </c>
      <c r="G12" s="67">
        <v>36024890</v>
      </c>
      <c r="H12" s="49">
        <v>9727361</v>
      </c>
      <c r="I12" s="137">
        <f t="shared" si="0"/>
        <v>75.4057998528219</v>
      </c>
      <c r="J12" s="114">
        <f t="shared" si="1"/>
        <v>27.001778492592205</v>
      </c>
    </row>
    <row r="13" spans="1:12" s="8" customFormat="1" ht="15.75" customHeight="1">
      <c r="A13" s="13"/>
      <c r="B13" s="19">
        <v>64</v>
      </c>
      <c r="C13" s="19"/>
      <c r="D13" s="19"/>
      <c r="E13" s="20" t="s">
        <v>8</v>
      </c>
      <c r="F13" s="24">
        <f>F14+F16</f>
        <v>6408604</v>
      </c>
      <c r="G13" s="24">
        <f>G14+G16</f>
        <v>12116115</v>
      </c>
      <c r="H13" s="24">
        <f>H14+H16</f>
        <v>6025410</v>
      </c>
      <c r="I13" s="65">
        <f t="shared" si="0"/>
        <v>94.0206322625021</v>
      </c>
      <c r="J13" s="24">
        <f t="shared" si="1"/>
        <v>49.73054481572682</v>
      </c>
      <c r="L13" s="129"/>
    </row>
    <row r="14" spans="1:10" s="8" customFormat="1" ht="15.75" customHeight="1">
      <c r="A14" s="13"/>
      <c r="B14" s="13"/>
      <c r="C14" s="13">
        <v>641</v>
      </c>
      <c r="D14" s="13"/>
      <c r="E14" s="14" t="s">
        <v>9</v>
      </c>
      <c r="F14" s="49">
        <f>F15</f>
        <v>8503</v>
      </c>
      <c r="G14" s="49">
        <f>G15</f>
        <v>16115</v>
      </c>
      <c r="H14" s="49">
        <f>H15</f>
        <v>4787</v>
      </c>
      <c r="I14" s="67">
        <f t="shared" si="0"/>
        <v>56.297777255086444</v>
      </c>
      <c r="J14" s="49">
        <f t="shared" si="1"/>
        <v>29.705243561898854</v>
      </c>
    </row>
    <row r="15" spans="1:10" s="8" customFormat="1" ht="15.75" customHeight="1">
      <c r="A15" s="13"/>
      <c r="B15" s="13"/>
      <c r="C15" s="13"/>
      <c r="D15" s="13">
        <v>6413</v>
      </c>
      <c r="E15" s="14" t="s">
        <v>10</v>
      </c>
      <c r="F15" s="49">
        <v>8503</v>
      </c>
      <c r="G15" s="49">
        <v>16115</v>
      </c>
      <c r="H15" s="49">
        <v>4787</v>
      </c>
      <c r="I15" s="67">
        <f t="shared" si="0"/>
        <v>56.297777255086444</v>
      </c>
      <c r="J15" s="49">
        <f t="shared" si="1"/>
        <v>29.705243561898854</v>
      </c>
    </row>
    <row r="16" spans="1:10" s="8" customFormat="1" ht="15.75" customHeight="1">
      <c r="A16" s="13"/>
      <c r="B16" s="13"/>
      <c r="C16" s="13">
        <v>642</v>
      </c>
      <c r="D16" s="13"/>
      <c r="E16" s="14" t="s">
        <v>11</v>
      </c>
      <c r="F16" s="49">
        <f>F17</f>
        <v>6400101</v>
      </c>
      <c r="G16" s="49">
        <f>G17</f>
        <v>12100000</v>
      </c>
      <c r="H16" s="49">
        <f>H17</f>
        <v>6020623</v>
      </c>
      <c r="I16" s="67">
        <f t="shared" si="0"/>
        <v>94.07074982097939</v>
      </c>
      <c r="J16" s="49">
        <f t="shared" si="1"/>
        <v>49.75721487603305</v>
      </c>
    </row>
    <row r="17" spans="1:10" s="8" customFormat="1" ht="24.75" customHeight="1">
      <c r="A17" s="13"/>
      <c r="B17" s="13"/>
      <c r="C17" s="13"/>
      <c r="D17" s="13">
        <v>6424</v>
      </c>
      <c r="E17" s="15" t="s">
        <v>106</v>
      </c>
      <c r="F17" s="49">
        <v>6400101</v>
      </c>
      <c r="G17" s="49">
        <v>12100000</v>
      </c>
      <c r="H17" s="49">
        <v>6020623</v>
      </c>
      <c r="I17" s="67">
        <f t="shared" si="0"/>
        <v>94.07074982097939</v>
      </c>
      <c r="J17" s="49">
        <f t="shared" si="1"/>
        <v>49.75721487603305</v>
      </c>
    </row>
    <row r="18" spans="1:10" s="8" customFormat="1" ht="25.5" customHeight="1">
      <c r="A18" s="13"/>
      <c r="B18" s="19">
        <v>65</v>
      </c>
      <c r="C18" s="19"/>
      <c r="D18" s="19"/>
      <c r="E18" s="22" t="s">
        <v>12</v>
      </c>
      <c r="F18" s="24">
        <f>F19+F22+F23</f>
        <v>90020</v>
      </c>
      <c r="G18" s="23">
        <f>G21</f>
        <v>8049</v>
      </c>
      <c r="H18" s="23">
        <f>H21</f>
        <v>0</v>
      </c>
      <c r="I18" s="73">
        <f t="shared" si="0"/>
        <v>0</v>
      </c>
      <c r="J18" s="23">
        <f t="shared" si="1"/>
        <v>0</v>
      </c>
    </row>
    <row r="19" spans="1:10" s="8" customFormat="1" ht="25.5" customHeight="1">
      <c r="A19" s="13"/>
      <c r="B19" s="19"/>
      <c r="C19" s="47">
        <v>651</v>
      </c>
      <c r="D19" s="47"/>
      <c r="E19" s="48" t="s">
        <v>107</v>
      </c>
      <c r="F19" s="49">
        <f>F20</f>
        <v>0</v>
      </c>
      <c r="G19" s="49">
        <f>G20</f>
        <v>0</v>
      </c>
      <c r="H19" s="49">
        <v>0</v>
      </c>
      <c r="I19" s="123">
        <v>0</v>
      </c>
      <c r="J19" s="74">
        <v>0</v>
      </c>
    </row>
    <row r="20" spans="1:10" s="8" customFormat="1" ht="25.5" customHeight="1">
      <c r="A20" s="13"/>
      <c r="B20" s="19"/>
      <c r="C20" s="47"/>
      <c r="D20" s="47">
        <v>6514</v>
      </c>
      <c r="E20" s="48" t="s">
        <v>108</v>
      </c>
      <c r="F20" s="49">
        <v>0</v>
      </c>
      <c r="G20" s="49">
        <v>0</v>
      </c>
      <c r="H20" s="49">
        <v>0</v>
      </c>
      <c r="I20" s="123">
        <v>0</v>
      </c>
      <c r="J20" s="74">
        <v>0</v>
      </c>
    </row>
    <row r="21" spans="1:10" s="8" customFormat="1" ht="15.75" customHeight="1">
      <c r="A21" s="13"/>
      <c r="B21" s="13"/>
      <c r="C21" s="13">
        <v>652</v>
      </c>
      <c r="D21" s="13"/>
      <c r="E21" s="14" t="s">
        <v>13</v>
      </c>
      <c r="F21" s="49">
        <f>F22+F23</f>
        <v>90020</v>
      </c>
      <c r="G21" s="49">
        <f>G22</f>
        <v>8049</v>
      </c>
      <c r="H21" s="49">
        <f>H22</f>
        <v>0</v>
      </c>
      <c r="I21" s="67">
        <f>H21/F21*100</f>
        <v>0</v>
      </c>
      <c r="J21" s="74">
        <f>H21/G21*100</f>
        <v>0</v>
      </c>
    </row>
    <row r="22" spans="1:10" s="8" customFormat="1" ht="15.75" customHeight="1">
      <c r="A22" s="13"/>
      <c r="B22" s="13"/>
      <c r="C22" s="13"/>
      <c r="D22" s="13">
        <v>6526</v>
      </c>
      <c r="E22" s="14" t="s">
        <v>14</v>
      </c>
      <c r="F22" s="49">
        <v>90020</v>
      </c>
      <c r="G22" s="49">
        <v>8049</v>
      </c>
      <c r="H22" s="49"/>
      <c r="I22" s="67">
        <f>H22/F22*100</f>
        <v>0</v>
      </c>
      <c r="J22" s="74">
        <f>H22/G22*100</f>
        <v>0</v>
      </c>
    </row>
    <row r="23" spans="1:10" s="8" customFormat="1" ht="24.75" customHeight="1">
      <c r="A23" s="13"/>
      <c r="B23" s="13"/>
      <c r="C23" s="13"/>
      <c r="D23" s="13">
        <v>6527</v>
      </c>
      <c r="E23" s="15" t="s">
        <v>109</v>
      </c>
      <c r="F23" s="49">
        <v>0</v>
      </c>
      <c r="G23" s="49">
        <v>0</v>
      </c>
      <c r="H23" s="49">
        <v>0</v>
      </c>
      <c r="I23" s="123">
        <v>0</v>
      </c>
      <c r="J23" s="74">
        <v>0</v>
      </c>
    </row>
    <row r="24" spans="1:10" s="8" customFormat="1" ht="24.75" customHeight="1">
      <c r="A24" s="13"/>
      <c r="B24" s="19">
        <v>66</v>
      </c>
      <c r="C24" s="13"/>
      <c r="D24" s="13"/>
      <c r="E24" s="15" t="s">
        <v>15</v>
      </c>
      <c r="F24" s="54">
        <f>F25+F26</f>
        <v>0</v>
      </c>
      <c r="G24" s="49">
        <v>0</v>
      </c>
      <c r="H24" s="49">
        <v>0</v>
      </c>
      <c r="I24" s="123">
        <v>0</v>
      </c>
      <c r="J24" s="74">
        <v>0</v>
      </c>
    </row>
    <row r="25" spans="1:10" s="8" customFormat="1" ht="24.75" customHeight="1">
      <c r="A25" s="13"/>
      <c r="B25" s="19"/>
      <c r="C25" s="13">
        <v>664</v>
      </c>
      <c r="D25" s="13"/>
      <c r="E25" s="15" t="s">
        <v>110</v>
      </c>
      <c r="F25" s="49">
        <f>F26</f>
        <v>0</v>
      </c>
      <c r="G25" s="49">
        <f>G26</f>
        <v>0</v>
      </c>
      <c r="H25" s="49">
        <v>0</v>
      </c>
      <c r="I25" s="123">
        <v>0</v>
      </c>
      <c r="J25" s="74">
        <v>0</v>
      </c>
    </row>
    <row r="26" spans="1:10" s="8" customFormat="1" ht="30.75" customHeight="1">
      <c r="A26" s="13"/>
      <c r="B26" s="19"/>
      <c r="C26" s="13"/>
      <c r="D26" s="13">
        <v>6643</v>
      </c>
      <c r="E26" s="15" t="s">
        <v>111</v>
      </c>
      <c r="F26" s="49">
        <v>0</v>
      </c>
      <c r="G26" s="49">
        <v>0</v>
      </c>
      <c r="H26" s="49">
        <v>0</v>
      </c>
      <c r="I26" s="123">
        <v>0</v>
      </c>
      <c r="J26" s="74">
        <v>0</v>
      </c>
    </row>
    <row r="27" spans="1:10" s="8" customFormat="1" ht="15.75" customHeight="1">
      <c r="A27" s="13"/>
      <c r="B27" s="19">
        <v>68</v>
      </c>
      <c r="C27" s="19"/>
      <c r="D27" s="19"/>
      <c r="E27" s="20" t="s">
        <v>127</v>
      </c>
      <c r="F27" s="24">
        <f>F28</f>
        <v>93660</v>
      </c>
      <c r="G27" s="23">
        <f aca="true" t="shared" si="3" ref="F27:H28">G28</f>
        <v>2165000</v>
      </c>
      <c r="H27" s="23">
        <f t="shared" si="3"/>
        <v>109493</v>
      </c>
      <c r="I27" s="122">
        <v>0</v>
      </c>
      <c r="J27" s="23">
        <f>H27/G27*100</f>
        <v>5.057413394919168</v>
      </c>
    </row>
    <row r="28" spans="1:10" s="8" customFormat="1" ht="25.5" customHeight="1">
      <c r="A28" s="13"/>
      <c r="B28" s="13"/>
      <c r="C28" s="13">
        <v>683</v>
      </c>
      <c r="D28" s="13"/>
      <c r="E28" s="20" t="s">
        <v>15</v>
      </c>
      <c r="F28" s="49">
        <f t="shared" si="3"/>
        <v>93660</v>
      </c>
      <c r="G28" s="49">
        <f t="shared" si="3"/>
        <v>2165000</v>
      </c>
      <c r="H28" s="49">
        <f t="shared" si="3"/>
        <v>109493</v>
      </c>
      <c r="I28" s="123">
        <v>0</v>
      </c>
      <c r="J28" s="49">
        <f>H28/G28*100</f>
        <v>5.057413394919168</v>
      </c>
    </row>
    <row r="29" spans="1:10" s="8" customFormat="1" ht="25.5" customHeight="1" thickBot="1">
      <c r="A29" s="13"/>
      <c r="B29" s="13"/>
      <c r="C29" s="13"/>
      <c r="D29" s="13">
        <v>6831</v>
      </c>
      <c r="E29" s="20" t="s">
        <v>15</v>
      </c>
      <c r="F29" s="49">
        <v>93660</v>
      </c>
      <c r="G29" s="49">
        <v>2165000</v>
      </c>
      <c r="H29" s="49">
        <v>109493</v>
      </c>
      <c r="I29" s="123">
        <v>0</v>
      </c>
      <c r="J29" s="49">
        <f>H29/G29*100</f>
        <v>5.057413394919168</v>
      </c>
    </row>
    <row r="30" spans="1:10" s="12" customFormat="1" ht="15.75" customHeight="1" thickBot="1">
      <c r="A30" s="21">
        <v>7</v>
      </c>
      <c r="B30" s="21"/>
      <c r="C30" s="21"/>
      <c r="D30" s="21"/>
      <c r="E30" s="26" t="s">
        <v>16</v>
      </c>
      <c r="F30" s="28">
        <f aca="true" t="shared" si="4" ref="F30:H32">F31</f>
        <v>0</v>
      </c>
      <c r="G30" s="30">
        <f t="shared" si="4"/>
        <v>0</v>
      </c>
      <c r="H30" s="29">
        <f t="shared" si="4"/>
        <v>30000</v>
      </c>
      <c r="I30" s="62">
        <v>0</v>
      </c>
      <c r="J30" s="25">
        <v>0</v>
      </c>
    </row>
    <row r="31" spans="1:10" s="8" customFormat="1" ht="25.5" customHeight="1">
      <c r="A31" s="13"/>
      <c r="B31" s="19">
        <v>72</v>
      </c>
      <c r="C31" s="19"/>
      <c r="D31" s="19"/>
      <c r="E31" s="22" t="s">
        <v>17</v>
      </c>
      <c r="F31" s="24">
        <f t="shared" si="4"/>
        <v>0</v>
      </c>
      <c r="G31" s="24">
        <f t="shared" si="4"/>
        <v>0</v>
      </c>
      <c r="H31" s="24">
        <f t="shared" si="4"/>
        <v>30000</v>
      </c>
      <c r="I31" s="124">
        <v>0</v>
      </c>
      <c r="J31" s="24">
        <v>0</v>
      </c>
    </row>
    <row r="32" spans="1:10" s="8" customFormat="1" ht="15.75" customHeight="1">
      <c r="A32" s="13"/>
      <c r="B32" s="13"/>
      <c r="C32" s="13">
        <v>723</v>
      </c>
      <c r="D32" s="13"/>
      <c r="E32" s="14" t="s">
        <v>18</v>
      </c>
      <c r="F32" s="49">
        <f t="shared" si="4"/>
        <v>0</v>
      </c>
      <c r="G32" s="49">
        <f t="shared" si="4"/>
        <v>0</v>
      </c>
      <c r="H32" s="49">
        <f t="shared" si="4"/>
        <v>30000</v>
      </c>
      <c r="I32" s="123">
        <v>0</v>
      </c>
      <c r="J32" s="49">
        <v>0</v>
      </c>
    </row>
    <row r="33" spans="1:10" s="8" customFormat="1" ht="24.75" customHeight="1">
      <c r="A33" s="13"/>
      <c r="B33" s="13"/>
      <c r="C33" s="13"/>
      <c r="D33" s="13">
        <v>7231</v>
      </c>
      <c r="E33" s="15" t="s">
        <v>112</v>
      </c>
      <c r="F33" s="49">
        <v>0</v>
      </c>
      <c r="G33" s="49">
        <v>0</v>
      </c>
      <c r="H33" s="49">
        <v>30000</v>
      </c>
      <c r="I33" s="74">
        <v>0</v>
      </c>
      <c r="J33" s="49">
        <v>0</v>
      </c>
    </row>
    <row r="34" spans="1:5" s="8" customFormat="1" ht="15.75" customHeight="1">
      <c r="A34" s="11"/>
      <c r="B34" s="11"/>
      <c r="C34" s="11"/>
      <c r="D34" s="11"/>
      <c r="E34" s="9"/>
    </row>
    <row r="35" spans="1:5" s="8" customFormat="1" ht="15.75" customHeight="1">
      <c r="A35" s="11"/>
      <c r="B35" s="11"/>
      <c r="C35" s="11"/>
      <c r="D35" s="11"/>
      <c r="E35" s="9"/>
    </row>
    <row r="36" spans="1:5" s="8" customFormat="1" ht="15.75" customHeight="1">
      <c r="A36" s="11"/>
      <c r="B36" s="11"/>
      <c r="C36" s="11"/>
      <c r="D36" s="11"/>
      <c r="E36" s="9"/>
    </row>
    <row r="37" spans="1:5" s="8" customFormat="1" ht="15.75" customHeight="1">
      <c r="A37" s="11"/>
      <c r="B37" s="11"/>
      <c r="C37" s="11"/>
      <c r="D37" s="11"/>
      <c r="E37" s="9"/>
    </row>
    <row r="38" spans="1:5" s="8" customFormat="1" ht="15.75" customHeight="1">
      <c r="A38" s="11"/>
      <c r="B38" s="11"/>
      <c r="C38" s="11"/>
      <c r="D38" s="11"/>
      <c r="E38" s="9"/>
    </row>
    <row r="39" spans="1:5" s="8" customFormat="1" ht="15.75" customHeight="1">
      <c r="A39" s="11"/>
      <c r="B39" s="11"/>
      <c r="C39" s="11"/>
      <c r="D39" s="11"/>
      <c r="E39" s="9"/>
    </row>
    <row r="40" spans="1:5" s="8" customFormat="1" ht="15.75" customHeight="1">
      <c r="A40" s="11"/>
      <c r="B40" s="11"/>
      <c r="C40" s="11"/>
      <c r="D40" s="11"/>
      <c r="E40" s="9"/>
    </row>
    <row r="41" spans="1:5" s="8" customFormat="1" ht="15.75" customHeight="1">
      <c r="A41" s="11"/>
      <c r="B41" s="11"/>
      <c r="C41" s="11"/>
      <c r="D41" s="11"/>
      <c r="E41" s="9"/>
    </row>
    <row r="42" spans="1:5" s="8" customFormat="1" ht="15.75" customHeight="1">
      <c r="A42" s="11"/>
      <c r="B42" s="11"/>
      <c r="C42" s="11"/>
      <c r="D42" s="11"/>
      <c r="E42" s="9"/>
    </row>
    <row r="43" spans="1:5" s="8" customFormat="1" ht="15.75" customHeight="1">
      <c r="A43" s="11"/>
      <c r="B43" s="11"/>
      <c r="C43" s="11"/>
      <c r="D43" s="11"/>
      <c r="E43" s="9"/>
    </row>
    <row r="44" spans="1:5" s="8" customFormat="1" ht="15.75" customHeight="1">
      <c r="A44" s="11"/>
      <c r="B44" s="11"/>
      <c r="C44" s="11"/>
      <c r="D44" s="11"/>
      <c r="E44" s="9"/>
    </row>
    <row r="45" spans="1:5" s="8" customFormat="1" ht="15.75" customHeight="1">
      <c r="A45" s="11"/>
      <c r="B45" s="11"/>
      <c r="C45" s="11"/>
      <c r="D45" s="11"/>
      <c r="E45" s="9"/>
    </row>
    <row r="46" spans="1:5" s="8" customFormat="1" ht="15.75" customHeight="1">
      <c r="A46" s="11"/>
      <c r="B46" s="11"/>
      <c r="C46" s="11"/>
      <c r="D46" s="11"/>
      <c r="E46" s="9"/>
    </row>
    <row r="47" spans="1:5" s="8" customFormat="1" ht="15.75" customHeight="1">
      <c r="A47" s="11"/>
      <c r="B47" s="11"/>
      <c r="C47" s="11"/>
      <c r="D47" s="11"/>
      <c r="E47" s="9"/>
    </row>
    <row r="48" spans="1:5" s="8" customFormat="1" ht="15.75" customHeight="1">
      <c r="A48" s="9"/>
      <c r="B48" s="9"/>
      <c r="C48" s="9"/>
      <c r="D48" s="9"/>
      <c r="E48" s="9"/>
    </row>
    <row r="49" spans="1:5" s="8" customFormat="1" ht="15.75" customHeight="1">
      <c r="A49" s="9"/>
      <c r="B49" s="9"/>
      <c r="C49" s="9"/>
      <c r="D49" s="9"/>
      <c r="E49" s="9"/>
    </row>
    <row r="50" spans="1:5" s="8" customFormat="1" ht="15.75" customHeight="1">
      <c r="A50" s="9"/>
      <c r="B50" s="9"/>
      <c r="C50" s="9"/>
      <c r="D50" s="9"/>
      <c r="E50" s="9"/>
    </row>
    <row r="51" spans="1:5" s="8" customFormat="1" ht="15.75" customHeight="1">
      <c r="A51" s="9"/>
      <c r="B51" s="9"/>
      <c r="C51" s="9"/>
      <c r="D51" s="9"/>
      <c r="E51" s="9"/>
    </row>
    <row r="52" spans="1:5" s="8" customFormat="1" ht="15" customHeight="1">
      <c r="A52" s="9"/>
      <c r="B52" s="9"/>
      <c r="C52" s="9"/>
      <c r="D52" s="9"/>
      <c r="E52" s="9"/>
    </row>
    <row r="53" spans="1:5" ht="15" customHeight="1">
      <c r="A53" s="10"/>
      <c r="B53" s="10"/>
      <c r="C53" s="10"/>
      <c r="D53" s="10"/>
      <c r="E53" s="10"/>
    </row>
    <row r="54" spans="1:5" ht="15" customHeight="1">
      <c r="A54" s="10"/>
      <c r="B54" s="10"/>
      <c r="C54" s="10"/>
      <c r="D54" s="10"/>
      <c r="E54" s="10"/>
    </row>
    <row r="55" spans="1:5" ht="15" customHeight="1">
      <c r="A55" s="10"/>
      <c r="B55" s="10"/>
      <c r="C55" s="10"/>
      <c r="D55" s="10"/>
      <c r="E55" s="10"/>
    </row>
    <row r="56" spans="1:5" ht="15" customHeight="1">
      <c r="A56" s="10"/>
      <c r="B56" s="10"/>
      <c r="C56" s="10"/>
      <c r="D56" s="10"/>
      <c r="E56" s="10"/>
    </row>
    <row r="57" spans="1:5" ht="15" customHeight="1">
      <c r="A57" s="10"/>
      <c r="B57" s="10"/>
      <c r="C57" s="10"/>
      <c r="D57" s="10"/>
      <c r="E57" s="10"/>
    </row>
    <row r="58" spans="1:5" ht="15" customHeight="1">
      <c r="A58" s="10"/>
      <c r="B58" s="10"/>
      <c r="C58" s="10"/>
      <c r="D58" s="10"/>
      <c r="E58" s="10"/>
    </row>
    <row r="59" spans="1:5" ht="15" customHeight="1">
      <c r="A59" s="10"/>
      <c r="B59" s="10"/>
      <c r="C59" s="10"/>
      <c r="D59" s="10"/>
      <c r="E59" s="10"/>
    </row>
    <row r="60" spans="1:5" ht="15" customHeight="1">
      <c r="A60" s="10"/>
      <c r="B60" s="10"/>
      <c r="C60" s="10"/>
      <c r="D60" s="10"/>
      <c r="E60" s="10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mergeCells count="4">
    <mergeCell ref="A2:D2"/>
    <mergeCell ref="A3:D3"/>
    <mergeCell ref="A7:E7"/>
    <mergeCell ref="A1:J1"/>
  </mergeCells>
  <printOptions/>
  <pageMargins left="0.3937007874015748" right="0.15748031496062992" top="1.16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82">
      <selection activeCell="G46" sqref="G46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9" width="10.140625" style="0" customWidth="1"/>
    <col min="10" max="10" width="10.7109375" style="0" customWidth="1"/>
  </cols>
  <sheetData>
    <row r="1" spans="1:4" ht="18" customHeight="1">
      <c r="A1" s="147" t="s">
        <v>21</v>
      </c>
      <c r="B1" s="147"/>
      <c r="C1" s="147"/>
      <c r="D1" s="147"/>
    </row>
    <row r="2" spans="1:10" s="2" customFormat="1" ht="38.25" customHeight="1">
      <c r="A2" s="4" t="s">
        <v>0</v>
      </c>
      <c r="B2" s="4" t="s">
        <v>4</v>
      </c>
      <c r="C2" s="4" t="s">
        <v>3</v>
      </c>
      <c r="D2" s="4" t="s">
        <v>2</v>
      </c>
      <c r="E2" s="7" t="s">
        <v>22</v>
      </c>
      <c r="F2" s="5" t="s">
        <v>123</v>
      </c>
      <c r="G2" s="5" t="s">
        <v>117</v>
      </c>
      <c r="H2" s="5" t="s">
        <v>122</v>
      </c>
      <c r="I2" s="5" t="s">
        <v>119</v>
      </c>
      <c r="J2" s="5" t="s">
        <v>118</v>
      </c>
    </row>
    <row r="3" spans="1:10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</row>
    <row r="4" spans="1:10" ht="6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s="36" customFormat="1" ht="15.75" customHeight="1" thickBot="1">
      <c r="A5" s="144" t="s">
        <v>61</v>
      </c>
      <c r="B5" s="145"/>
      <c r="C5" s="145"/>
      <c r="D5" s="145"/>
      <c r="E5" s="145"/>
      <c r="F5" s="97">
        <f>F7+F61</f>
        <v>17431656</v>
      </c>
      <c r="G5" s="97">
        <f>G7+G61</f>
        <v>50293000</v>
      </c>
      <c r="H5" s="97">
        <f>H7+H61</f>
        <v>21584011</v>
      </c>
      <c r="I5" s="97">
        <f>H5/F5*100</f>
        <v>123.82077181881056</v>
      </c>
      <c r="J5" s="98">
        <f>H5/G5*100</f>
        <v>42.916531127592314</v>
      </c>
    </row>
    <row r="6" spans="1:10" s="36" customFormat="1" ht="6" customHeight="1" thickBot="1">
      <c r="A6" s="37"/>
      <c r="B6" s="38"/>
      <c r="C6" s="38"/>
      <c r="D6" s="38"/>
      <c r="E6" s="39"/>
      <c r="F6" s="40"/>
      <c r="G6" s="40"/>
      <c r="H6" s="40"/>
      <c r="I6" s="42"/>
      <c r="J6" s="64"/>
    </row>
    <row r="7" spans="1:10" s="8" customFormat="1" ht="15.75" customHeight="1" thickBot="1">
      <c r="A7" s="34">
        <v>3</v>
      </c>
      <c r="B7" s="34"/>
      <c r="C7" s="34"/>
      <c r="D7" s="34"/>
      <c r="E7" s="35" t="s">
        <v>23</v>
      </c>
      <c r="F7" s="25">
        <f>F8+F16+F44+F51</f>
        <v>17129041</v>
      </c>
      <c r="G7" s="25">
        <f>G8+G16+G44+G51</f>
        <v>49226000</v>
      </c>
      <c r="H7" s="25">
        <f>H8+H16+H44+H51</f>
        <v>21300738</v>
      </c>
      <c r="I7" s="43">
        <f aca="true" t="shared" si="0" ref="I7:I23">H7/F7*100</f>
        <v>124.354527495147</v>
      </c>
      <c r="J7" s="43">
        <f aca="true" t="shared" si="1" ref="J7:J53">H7/G7*100</f>
        <v>43.27131597123471</v>
      </c>
    </row>
    <row r="8" spans="1:10" s="8" customFormat="1" ht="15.75" customHeight="1">
      <c r="A8" s="13"/>
      <c r="B8" s="19">
        <v>31</v>
      </c>
      <c r="C8" s="19"/>
      <c r="D8" s="19"/>
      <c r="E8" s="20" t="s">
        <v>24</v>
      </c>
      <c r="F8" s="24">
        <f>F9+F11+F13</f>
        <v>801213</v>
      </c>
      <c r="G8" s="24">
        <f>G9+G11+G13</f>
        <v>1746000</v>
      </c>
      <c r="H8" s="65">
        <f>H9+H11+H13</f>
        <v>771221</v>
      </c>
      <c r="I8" s="81">
        <f t="shared" si="0"/>
        <v>96.25667581529505</v>
      </c>
      <c r="J8" s="69">
        <f t="shared" si="1"/>
        <v>44.17073310423826</v>
      </c>
    </row>
    <row r="9" spans="1:10" s="8" customFormat="1" ht="15.75" customHeight="1">
      <c r="A9" s="13"/>
      <c r="B9" s="13"/>
      <c r="C9" s="13">
        <v>311</v>
      </c>
      <c r="D9" s="13"/>
      <c r="E9" s="14" t="s">
        <v>25</v>
      </c>
      <c r="F9" s="17">
        <f>F10</f>
        <v>658913</v>
      </c>
      <c r="G9" s="17">
        <f>G10</f>
        <v>1420000</v>
      </c>
      <c r="H9" s="66">
        <f>H10</f>
        <v>669681</v>
      </c>
      <c r="I9" s="52">
        <f t="shared" si="0"/>
        <v>101.63420664033036</v>
      </c>
      <c r="J9" s="80">
        <f t="shared" si="1"/>
        <v>47.1606338028169</v>
      </c>
    </row>
    <row r="10" spans="1:10" s="8" customFormat="1" ht="15.75" customHeight="1">
      <c r="A10" s="13"/>
      <c r="B10" s="13"/>
      <c r="C10" s="13"/>
      <c r="D10" s="13">
        <v>3111</v>
      </c>
      <c r="E10" s="14" t="s">
        <v>26</v>
      </c>
      <c r="F10" s="17">
        <v>658913</v>
      </c>
      <c r="G10" s="17">
        <v>1420000</v>
      </c>
      <c r="H10" s="66">
        <v>669681</v>
      </c>
      <c r="I10" s="52">
        <f t="shared" si="0"/>
        <v>101.63420664033036</v>
      </c>
      <c r="J10" s="80">
        <f t="shared" si="1"/>
        <v>47.1606338028169</v>
      </c>
    </row>
    <row r="11" spans="1:10" s="8" customFormat="1" ht="15.75" customHeight="1">
      <c r="A11" s="13"/>
      <c r="B11" s="13"/>
      <c r="C11" s="13">
        <v>312</v>
      </c>
      <c r="D11" s="13"/>
      <c r="E11" s="14" t="s">
        <v>27</v>
      </c>
      <c r="F11" s="17">
        <f>F12</f>
        <v>29497</v>
      </c>
      <c r="G11" s="17">
        <f>G12</f>
        <v>70000</v>
      </c>
      <c r="H11" s="66">
        <v>0</v>
      </c>
      <c r="I11" s="52">
        <v>0</v>
      </c>
      <c r="J11" s="80">
        <f t="shared" si="1"/>
        <v>0</v>
      </c>
    </row>
    <row r="12" spans="1:10" s="8" customFormat="1" ht="15.75" customHeight="1">
      <c r="A12" s="13"/>
      <c r="B12" s="13"/>
      <c r="C12" s="13"/>
      <c r="D12" s="13">
        <v>3121</v>
      </c>
      <c r="E12" s="14" t="s">
        <v>27</v>
      </c>
      <c r="F12" s="17">
        <v>29497</v>
      </c>
      <c r="G12" s="17">
        <v>70000</v>
      </c>
      <c r="H12" s="66">
        <v>0</v>
      </c>
      <c r="I12" s="52">
        <f t="shared" si="0"/>
        <v>0</v>
      </c>
      <c r="J12" s="80">
        <f t="shared" si="1"/>
        <v>0</v>
      </c>
    </row>
    <row r="13" spans="1:10" s="8" customFormat="1" ht="15.75" customHeight="1">
      <c r="A13" s="13"/>
      <c r="B13" s="13"/>
      <c r="C13" s="13">
        <v>313</v>
      </c>
      <c r="D13" s="13"/>
      <c r="E13" s="14" t="s">
        <v>28</v>
      </c>
      <c r="F13" s="17">
        <f>F14+F15</f>
        <v>112803</v>
      </c>
      <c r="G13" s="17">
        <f>G14+G15</f>
        <v>256000</v>
      </c>
      <c r="H13" s="66">
        <f>H14+H15</f>
        <v>101540</v>
      </c>
      <c r="I13" s="52">
        <f t="shared" si="0"/>
        <v>90.01533647154774</v>
      </c>
      <c r="J13" s="80">
        <f t="shared" si="1"/>
        <v>39.6640625</v>
      </c>
    </row>
    <row r="14" spans="1:10" s="50" customFormat="1" ht="15.75" customHeight="1">
      <c r="A14" s="47"/>
      <c r="B14" s="47"/>
      <c r="C14" s="47"/>
      <c r="D14" s="47">
        <v>3132</v>
      </c>
      <c r="E14" s="48" t="s">
        <v>29</v>
      </c>
      <c r="F14" s="49">
        <v>101439</v>
      </c>
      <c r="G14" s="49">
        <v>230000</v>
      </c>
      <c r="H14" s="67">
        <v>90184</v>
      </c>
      <c r="I14" s="52">
        <f t="shared" si="0"/>
        <v>88.90466191504254</v>
      </c>
      <c r="J14" s="80">
        <f t="shared" si="1"/>
        <v>39.210434782608694</v>
      </c>
    </row>
    <row r="15" spans="1:10" s="8" customFormat="1" ht="25.5" customHeight="1" thickBot="1">
      <c r="A15" s="13"/>
      <c r="B15" s="13"/>
      <c r="C15" s="13"/>
      <c r="D15" s="13">
        <v>3133</v>
      </c>
      <c r="E15" s="15" t="s">
        <v>30</v>
      </c>
      <c r="F15" s="27">
        <v>11364</v>
      </c>
      <c r="G15" s="27">
        <v>26000</v>
      </c>
      <c r="H15" s="68">
        <v>11356</v>
      </c>
      <c r="I15" s="70">
        <f t="shared" si="0"/>
        <v>99.92960225272792</v>
      </c>
      <c r="J15" s="80">
        <f t="shared" si="1"/>
        <v>43.676923076923075</v>
      </c>
    </row>
    <row r="16" spans="1:10" s="46" customFormat="1" ht="15.75" customHeight="1" thickBot="1">
      <c r="A16" s="19"/>
      <c r="B16" s="19">
        <v>32</v>
      </c>
      <c r="C16" s="19"/>
      <c r="D16" s="19"/>
      <c r="E16" s="31" t="s">
        <v>31</v>
      </c>
      <c r="F16" s="25">
        <f>F17+F22+F28+F37</f>
        <v>16114516</v>
      </c>
      <c r="G16" s="25">
        <f>G17+G22+G28+G37</f>
        <v>38723000</v>
      </c>
      <c r="H16" s="25">
        <f>H17+H22+H28+H37</f>
        <v>17130859</v>
      </c>
      <c r="I16" s="43">
        <f t="shared" si="0"/>
        <v>106.30700295311382</v>
      </c>
      <c r="J16" s="43">
        <f t="shared" si="1"/>
        <v>44.23949332438086</v>
      </c>
    </row>
    <row r="17" spans="1:10" s="50" customFormat="1" ht="15.75" customHeight="1">
      <c r="A17" s="47"/>
      <c r="B17" s="47"/>
      <c r="C17" s="47">
        <v>321</v>
      </c>
      <c r="D17" s="47"/>
      <c r="E17" s="51" t="s">
        <v>32</v>
      </c>
      <c r="F17" s="54">
        <f>F18+F19+F20+F21</f>
        <v>51237</v>
      </c>
      <c r="G17" s="54">
        <f>G18+G19+G20+G21</f>
        <v>134000</v>
      </c>
      <c r="H17" s="75">
        <f>H18+H19+H20+H21</f>
        <v>45832</v>
      </c>
      <c r="I17" s="80">
        <f t="shared" si="0"/>
        <v>89.45098268829167</v>
      </c>
      <c r="J17" s="80">
        <f t="shared" si="1"/>
        <v>34.202985074626866</v>
      </c>
    </row>
    <row r="18" spans="1:10" s="8" customFormat="1" ht="15.75" customHeight="1">
      <c r="A18" s="13"/>
      <c r="B18" s="13"/>
      <c r="C18" s="13"/>
      <c r="D18" s="13">
        <v>3211</v>
      </c>
      <c r="E18" s="15" t="s">
        <v>33</v>
      </c>
      <c r="F18" s="17">
        <v>11680</v>
      </c>
      <c r="G18" s="17">
        <v>30000</v>
      </c>
      <c r="H18" s="66">
        <v>11050</v>
      </c>
      <c r="I18" s="52">
        <f t="shared" si="0"/>
        <v>94.60616438356165</v>
      </c>
      <c r="J18" s="80">
        <f t="shared" si="1"/>
        <v>36.833333333333336</v>
      </c>
    </row>
    <row r="19" spans="1:10" s="8" customFormat="1" ht="25.5" customHeight="1">
      <c r="A19" s="13"/>
      <c r="B19" s="13"/>
      <c r="C19" s="13"/>
      <c r="D19" s="13">
        <v>3212</v>
      </c>
      <c r="E19" s="15" t="s">
        <v>34</v>
      </c>
      <c r="F19" s="17">
        <v>35682</v>
      </c>
      <c r="G19" s="17">
        <v>73000</v>
      </c>
      <c r="H19" s="66">
        <v>34782</v>
      </c>
      <c r="I19" s="52">
        <f t="shared" si="0"/>
        <v>97.47771985875231</v>
      </c>
      <c r="J19" s="80">
        <f t="shared" si="1"/>
        <v>47.64657534246575</v>
      </c>
    </row>
    <row r="20" spans="1:10" s="50" customFormat="1" ht="15.75" customHeight="1">
      <c r="A20" s="47"/>
      <c r="B20" s="47"/>
      <c r="C20" s="47"/>
      <c r="D20" s="47">
        <v>3213</v>
      </c>
      <c r="E20" s="51" t="s">
        <v>35</v>
      </c>
      <c r="F20" s="49">
        <v>3875</v>
      </c>
      <c r="G20" s="49">
        <v>20000</v>
      </c>
      <c r="H20" s="67">
        <v>0</v>
      </c>
      <c r="I20" s="52">
        <f t="shared" si="0"/>
        <v>0</v>
      </c>
      <c r="J20" s="80">
        <f t="shared" si="1"/>
        <v>0</v>
      </c>
    </row>
    <row r="21" spans="1:10" s="50" customFormat="1" ht="15.75" customHeight="1">
      <c r="A21" s="47"/>
      <c r="B21" s="47"/>
      <c r="C21" s="47"/>
      <c r="D21" s="47">
        <v>3214</v>
      </c>
      <c r="E21" s="51" t="s">
        <v>95</v>
      </c>
      <c r="F21" s="49">
        <v>0</v>
      </c>
      <c r="G21" s="49">
        <v>11000</v>
      </c>
      <c r="H21" s="67">
        <v>0</v>
      </c>
      <c r="I21" s="52">
        <v>0</v>
      </c>
      <c r="J21" s="80">
        <f t="shared" si="1"/>
        <v>0</v>
      </c>
    </row>
    <row r="22" spans="1:10" s="8" customFormat="1" ht="15.75" customHeight="1">
      <c r="A22" s="13"/>
      <c r="B22" s="13"/>
      <c r="C22" s="13">
        <v>322</v>
      </c>
      <c r="D22" s="13"/>
      <c r="E22" s="14" t="s">
        <v>36</v>
      </c>
      <c r="F22" s="17">
        <f>F23+F24+F25+F26+F27</f>
        <v>68691</v>
      </c>
      <c r="G22" s="17">
        <f>G23+G24+G25+G26+G27</f>
        <v>210000</v>
      </c>
      <c r="H22" s="66">
        <f>H23+H24+H25+H26+H27</f>
        <v>95989</v>
      </c>
      <c r="I22" s="52">
        <f t="shared" si="0"/>
        <v>139.74028620925594</v>
      </c>
      <c r="J22" s="80">
        <f t="shared" si="1"/>
        <v>45.709047619047624</v>
      </c>
    </row>
    <row r="23" spans="1:10" s="8" customFormat="1" ht="15.75" customHeight="1">
      <c r="A23" s="13"/>
      <c r="B23" s="13"/>
      <c r="C23" s="13"/>
      <c r="D23" s="13">
        <v>3221</v>
      </c>
      <c r="E23" s="14" t="s">
        <v>37</v>
      </c>
      <c r="F23" s="17">
        <v>14520</v>
      </c>
      <c r="G23" s="17">
        <v>46000</v>
      </c>
      <c r="H23" s="66">
        <v>30400</v>
      </c>
      <c r="I23" s="52">
        <f t="shared" si="0"/>
        <v>209.366391184573</v>
      </c>
      <c r="J23" s="80">
        <f t="shared" si="1"/>
        <v>66.08695652173913</v>
      </c>
    </row>
    <row r="24" spans="1:10" s="8" customFormat="1" ht="15.75" customHeight="1">
      <c r="A24" s="13"/>
      <c r="B24" s="13"/>
      <c r="C24" s="13"/>
      <c r="D24" s="13">
        <v>3222</v>
      </c>
      <c r="E24" s="14" t="s">
        <v>102</v>
      </c>
      <c r="F24" s="17">
        <v>651</v>
      </c>
      <c r="G24" s="17">
        <v>0</v>
      </c>
      <c r="H24" s="66">
        <v>0</v>
      </c>
      <c r="I24" s="52">
        <v>0</v>
      </c>
      <c r="J24" s="80">
        <v>0</v>
      </c>
    </row>
    <row r="25" spans="1:10" s="53" customFormat="1" ht="15.75" customHeight="1">
      <c r="A25" s="58"/>
      <c r="B25" s="58"/>
      <c r="C25" s="58"/>
      <c r="D25" s="58">
        <v>3223</v>
      </c>
      <c r="E25" s="48" t="s">
        <v>38</v>
      </c>
      <c r="F25" s="59">
        <v>47072</v>
      </c>
      <c r="G25" s="59">
        <v>150000</v>
      </c>
      <c r="H25" s="76">
        <v>54640</v>
      </c>
      <c r="I25" s="52">
        <f aca="true" t="shared" si="2" ref="I25:I50">H25/F25*100</f>
        <v>116.07749830047587</v>
      </c>
      <c r="J25" s="80">
        <f t="shared" si="1"/>
        <v>36.42666666666667</v>
      </c>
    </row>
    <row r="26" spans="1:10" s="50" customFormat="1" ht="25.5" customHeight="1">
      <c r="A26" s="47"/>
      <c r="B26" s="47"/>
      <c r="C26" s="47"/>
      <c r="D26" s="47">
        <v>3224</v>
      </c>
      <c r="E26" s="48" t="s">
        <v>39</v>
      </c>
      <c r="F26" s="49">
        <v>823</v>
      </c>
      <c r="G26" s="49">
        <v>1000</v>
      </c>
      <c r="H26" s="67">
        <v>436</v>
      </c>
      <c r="I26" s="52">
        <f t="shared" si="2"/>
        <v>52.97691373025516</v>
      </c>
      <c r="J26" s="80">
        <f t="shared" si="1"/>
        <v>43.6</v>
      </c>
    </row>
    <row r="27" spans="1:10" s="8" customFormat="1" ht="15.75" customHeight="1">
      <c r="A27" s="13"/>
      <c r="B27" s="13"/>
      <c r="C27" s="13"/>
      <c r="D27" s="13">
        <v>3225</v>
      </c>
      <c r="E27" s="14" t="s">
        <v>40</v>
      </c>
      <c r="F27" s="17">
        <v>5625</v>
      </c>
      <c r="G27" s="17">
        <v>13000</v>
      </c>
      <c r="H27" s="66">
        <v>10513</v>
      </c>
      <c r="I27" s="52">
        <f t="shared" si="2"/>
        <v>186.89777777777778</v>
      </c>
      <c r="J27" s="80">
        <f t="shared" si="1"/>
        <v>80.86923076923077</v>
      </c>
    </row>
    <row r="28" spans="1:10" s="8" customFormat="1" ht="15.75" customHeight="1">
      <c r="A28" s="13"/>
      <c r="B28" s="13"/>
      <c r="C28" s="13">
        <v>323</v>
      </c>
      <c r="D28" s="13"/>
      <c r="E28" s="14" t="s">
        <v>41</v>
      </c>
      <c r="F28" s="17">
        <f>SUM(F29:F36)</f>
        <v>15888834</v>
      </c>
      <c r="G28" s="17">
        <f>SUM(G29:G36)</f>
        <v>38155000</v>
      </c>
      <c r="H28" s="66">
        <f>SUM(H29:H36)</f>
        <v>16893557</v>
      </c>
      <c r="I28" s="52">
        <f t="shared" si="2"/>
        <v>106.32345331318838</v>
      </c>
      <c r="J28" s="80">
        <f t="shared" si="1"/>
        <v>44.276128947713275</v>
      </c>
    </row>
    <row r="29" spans="1:10" s="55" customFormat="1" ht="15.75" customHeight="1">
      <c r="A29" s="47"/>
      <c r="B29" s="47"/>
      <c r="C29" s="47"/>
      <c r="D29" s="47">
        <v>3231</v>
      </c>
      <c r="E29" s="51" t="s">
        <v>42</v>
      </c>
      <c r="F29" s="49">
        <v>23533</v>
      </c>
      <c r="G29" s="49">
        <v>70000</v>
      </c>
      <c r="H29" s="67">
        <v>17159</v>
      </c>
      <c r="I29" s="52">
        <f t="shared" si="2"/>
        <v>72.91463051884588</v>
      </c>
      <c r="J29" s="80">
        <f t="shared" si="1"/>
        <v>24.512857142857143</v>
      </c>
    </row>
    <row r="30" spans="1:10" s="50" customFormat="1" ht="15.75" customHeight="1">
      <c r="A30" s="47"/>
      <c r="B30" s="47"/>
      <c r="C30" s="47"/>
      <c r="D30" s="47">
        <v>3232</v>
      </c>
      <c r="E30" s="51" t="s">
        <v>43</v>
      </c>
      <c r="F30" s="49">
        <v>15616491</v>
      </c>
      <c r="G30" s="49">
        <v>37659000</v>
      </c>
      <c r="H30" s="77">
        <v>16717258</v>
      </c>
      <c r="I30" s="52">
        <f t="shared" si="2"/>
        <v>107.0487473786525</v>
      </c>
      <c r="J30" s="80">
        <f t="shared" si="1"/>
        <v>44.39113624897103</v>
      </c>
    </row>
    <row r="31" spans="1:10" s="12" customFormat="1" ht="15.75" customHeight="1">
      <c r="A31" s="16"/>
      <c r="B31" s="16"/>
      <c r="C31" s="16"/>
      <c r="D31" s="16">
        <v>3233</v>
      </c>
      <c r="E31" s="15" t="s">
        <v>104</v>
      </c>
      <c r="F31" s="18">
        <v>17691</v>
      </c>
      <c r="G31" s="18">
        <v>55000</v>
      </c>
      <c r="H31" s="77">
        <v>18051</v>
      </c>
      <c r="I31" s="52">
        <f t="shared" si="2"/>
        <v>102.03493301678819</v>
      </c>
      <c r="J31" s="80">
        <f t="shared" si="1"/>
        <v>32.82</v>
      </c>
    </row>
    <row r="32" spans="1:10" s="8" customFormat="1" ht="15.75" customHeight="1">
      <c r="A32" s="13"/>
      <c r="B32" s="13"/>
      <c r="C32" s="13"/>
      <c r="D32" s="13">
        <v>3234</v>
      </c>
      <c r="E32" s="15" t="s">
        <v>44</v>
      </c>
      <c r="F32" s="17">
        <v>1997</v>
      </c>
      <c r="G32" s="41">
        <v>6000</v>
      </c>
      <c r="H32" s="78">
        <v>2259</v>
      </c>
      <c r="I32" s="52">
        <f t="shared" si="2"/>
        <v>113.11967951927893</v>
      </c>
      <c r="J32" s="80">
        <f t="shared" si="1"/>
        <v>37.65</v>
      </c>
    </row>
    <row r="33" spans="1:10" s="8" customFormat="1" ht="15.75" customHeight="1">
      <c r="A33" s="13"/>
      <c r="B33" s="13"/>
      <c r="C33" s="13"/>
      <c r="D33" s="13">
        <v>3235</v>
      </c>
      <c r="E33" s="15" t="s">
        <v>96</v>
      </c>
      <c r="F33" s="17">
        <v>1855</v>
      </c>
      <c r="G33" s="41">
        <v>0</v>
      </c>
      <c r="H33" s="78">
        <v>0</v>
      </c>
      <c r="I33" s="52">
        <f t="shared" si="2"/>
        <v>0</v>
      </c>
      <c r="J33" s="80">
        <v>0</v>
      </c>
    </row>
    <row r="34" spans="1:10" s="8" customFormat="1" ht="15.75" customHeight="1">
      <c r="A34" s="13"/>
      <c r="B34" s="13"/>
      <c r="C34" s="13"/>
      <c r="D34" s="13">
        <v>3237</v>
      </c>
      <c r="E34" s="14" t="s">
        <v>45</v>
      </c>
      <c r="F34" s="17">
        <v>64582</v>
      </c>
      <c r="G34" s="17">
        <v>95000</v>
      </c>
      <c r="H34" s="66">
        <v>13248</v>
      </c>
      <c r="I34" s="52">
        <f t="shared" si="2"/>
        <v>20.513455761667338</v>
      </c>
      <c r="J34" s="80">
        <f t="shared" si="1"/>
        <v>13.945263157894736</v>
      </c>
    </row>
    <row r="35" spans="1:10" s="8" customFormat="1" ht="15.75" customHeight="1">
      <c r="A35" s="13"/>
      <c r="B35" s="13"/>
      <c r="C35" s="13"/>
      <c r="D35" s="13">
        <v>3238</v>
      </c>
      <c r="E35" s="14" t="s">
        <v>46</v>
      </c>
      <c r="F35" s="17">
        <v>92156</v>
      </c>
      <c r="G35" s="17">
        <v>120000</v>
      </c>
      <c r="H35" s="66">
        <v>38761</v>
      </c>
      <c r="I35" s="52">
        <f t="shared" si="2"/>
        <v>42.06020226572334</v>
      </c>
      <c r="J35" s="80">
        <f t="shared" si="1"/>
        <v>32.30083333333334</v>
      </c>
    </row>
    <row r="36" spans="1:10" s="8" customFormat="1" ht="15.75" customHeight="1">
      <c r="A36" s="13"/>
      <c r="B36" s="13"/>
      <c r="C36" s="13"/>
      <c r="D36" s="13">
        <v>3239</v>
      </c>
      <c r="E36" s="14" t="s">
        <v>97</v>
      </c>
      <c r="F36" s="17">
        <v>70529</v>
      </c>
      <c r="G36" s="17">
        <v>150000</v>
      </c>
      <c r="H36" s="66">
        <v>86821</v>
      </c>
      <c r="I36" s="52">
        <f t="shared" si="2"/>
        <v>123.09971784655957</v>
      </c>
      <c r="J36" s="80">
        <f t="shared" si="1"/>
        <v>57.88066666666667</v>
      </c>
    </row>
    <row r="37" spans="1:10" s="8" customFormat="1" ht="15.75" customHeight="1">
      <c r="A37" s="13"/>
      <c r="B37" s="13"/>
      <c r="C37" s="13">
        <v>329</v>
      </c>
      <c r="D37" s="13"/>
      <c r="E37" s="14" t="s">
        <v>47</v>
      </c>
      <c r="F37" s="17">
        <f>SUM(F38:F43)</f>
        <v>105754</v>
      </c>
      <c r="G37" s="17">
        <f>SUM(G38:G43)</f>
        <v>224000</v>
      </c>
      <c r="H37" s="66">
        <f>SUM(H38:H43)</f>
        <v>95481</v>
      </c>
      <c r="I37" s="52">
        <f t="shared" si="2"/>
        <v>90.28594663086031</v>
      </c>
      <c r="J37" s="80">
        <f t="shared" si="1"/>
        <v>42.62544642857143</v>
      </c>
    </row>
    <row r="38" spans="1:10" s="8" customFormat="1" ht="25.5" customHeight="1">
      <c r="A38" s="13"/>
      <c r="B38" s="13"/>
      <c r="C38" s="13"/>
      <c r="D38" s="13">
        <v>3291</v>
      </c>
      <c r="E38" s="15" t="s">
        <v>48</v>
      </c>
      <c r="F38" s="17">
        <v>42305</v>
      </c>
      <c r="G38" s="17">
        <v>90000</v>
      </c>
      <c r="H38" s="66">
        <v>39626</v>
      </c>
      <c r="I38" s="52">
        <f t="shared" si="2"/>
        <v>93.66741519914903</v>
      </c>
      <c r="J38" s="80">
        <f t="shared" si="1"/>
        <v>44.028888888888886</v>
      </c>
    </row>
    <row r="39" spans="1:10" s="8" customFormat="1" ht="15.75" customHeight="1">
      <c r="A39" s="13"/>
      <c r="B39" s="13"/>
      <c r="C39" s="13"/>
      <c r="D39" s="13">
        <v>3292</v>
      </c>
      <c r="E39" s="14" t="s">
        <v>49</v>
      </c>
      <c r="F39" s="17">
        <v>4361</v>
      </c>
      <c r="G39" s="17">
        <v>23000</v>
      </c>
      <c r="H39" s="66">
        <v>6708</v>
      </c>
      <c r="I39" s="52">
        <f t="shared" si="2"/>
        <v>153.81793166704884</v>
      </c>
      <c r="J39" s="80">
        <f t="shared" si="1"/>
        <v>29.16521739130435</v>
      </c>
    </row>
    <row r="40" spans="1:10" s="8" customFormat="1" ht="15.75" customHeight="1">
      <c r="A40" s="13"/>
      <c r="B40" s="13"/>
      <c r="C40" s="13"/>
      <c r="D40" s="13">
        <v>3293</v>
      </c>
      <c r="E40" s="14" t="s">
        <v>50</v>
      </c>
      <c r="F40" s="17">
        <v>8817</v>
      </c>
      <c r="G40" s="17">
        <v>20000</v>
      </c>
      <c r="H40" s="66">
        <v>5435</v>
      </c>
      <c r="I40" s="52">
        <f t="shared" si="2"/>
        <v>61.64228195531359</v>
      </c>
      <c r="J40" s="80">
        <f t="shared" si="1"/>
        <v>27.175</v>
      </c>
    </row>
    <row r="41" spans="1:10" s="8" customFormat="1" ht="15.75" customHeight="1">
      <c r="A41" s="13"/>
      <c r="B41" s="13"/>
      <c r="C41" s="13"/>
      <c r="D41" s="13">
        <v>3294</v>
      </c>
      <c r="E41" s="14" t="s">
        <v>51</v>
      </c>
      <c r="F41" s="17">
        <v>31505</v>
      </c>
      <c r="G41" s="17">
        <v>20000</v>
      </c>
      <c r="H41" s="66">
        <v>31485</v>
      </c>
      <c r="I41" s="52">
        <f t="shared" si="2"/>
        <v>99.93651801301381</v>
      </c>
      <c r="J41" s="80">
        <f t="shared" si="1"/>
        <v>157.42499999999998</v>
      </c>
    </row>
    <row r="42" spans="1:10" s="8" customFormat="1" ht="15.75" customHeight="1">
      <c r="A42" s="13"/>
      <c r="B42" s="13"/>
      <c r="C42" s="13"/>
      <c r="D42" s="13">
        <v>3295</v>
      </c>
      <c r="E42" s="14" t="s">
        <v>52</v>
      </c>
      <c r="F42" s="17">
        <v>12739</v>
      </c>
      <c r="G42" s="17">
        <v>16000</v>
      </c>
      <c r="H42" s="66">
        <v>8135</v>
      </c>
      <c r="I42" s="52">
        <f t="shared" si="2"/>
        <v>63.85901562132036</v>
      </c>
      <c r="J42" s="80">
        <f t="shared" si="1"/>
        <v>50.84375</v>
      </c>
    </row>
    <row r="43" spans="1:10" s="8" customFormat="1" ht="15.75" customHeight="1" thickBot="1">
      <c r="A43" s="13"/>
      <c r="B43" s="13"/>
      <c r="C43" s="13"/>
      <c r="D43" s="13">
        <v>3299</v>
      </c>
      <c r="E43" s="14" t="s">
        <v>47</v>
      </c>
      <c r="F43" s="27">
        <v>6027</v>
      </c>
      <c r="G43" s="27">
        <v>55000</v>
      </c>
      <c r="H43" s="68">
        <v>4092</v>
      </c>
      <c r="I43" s="70">
        <f t="shared" si="2"/>
        <v>67.89447486311599</v>
      </c>
      <c r="J43" s="80">
        <f t="shared" si="1"/>
        <v>7.4399999999999995</v>
      </c>
    </row>
    <row r="44" spans="1:10" s="46" customFormat="1" ht="15.75" customHeight="1" thickBot="1">
      <c r="A44" s="19"/>
      <c r="B44" s="19">
        <v>34</v>
      </c>
      <c r="C44" s="19"/>
      <c r="D44" s="19"/>
      <c r="E44" s="31" t="s">
        <v>53</v>
      </c>
      <c r="F44" s="25">
        <f>F45+F47</f>
        <v>213312</v>
      </c>
      <c r="G44" s="25">
        <f>G45+G47</f>
        <v>657000</v>
      </c>
      <c r="H44" s="32">
        <f>H45+H47</f>
        <v>391844</v>
      </c>
      <c r="I44" s="43">
        <f t="shared" si="2"/>
        <v>183.69524452445245</v>
      </c>
      <c r="J44" s="43">
        <f t="shared" si="1"/>
        <v>59.641400304414006</v>
      </c>
    </row>
    <row r="45" spans="1:10" s="8" customFormat="1" ht="15.75" customHeight="1">
      <c r="A45" s="13"/>
      <c r="B45" s="13"/>
      <c r="C45" s="13">
        <v>342</v>
      </c>
      <c r="D45" s="13"/>
      <c r="E45" s="14" t="s">
        <v>54</v>
      </c>
      <c r="F45" s="60">
        <f>F46</f>
        <v>362</v>
      </c>
      <c r="G45" s="60">
        <f>G46</f>
        <v>0</v>
      </c>
      <c r="H45" s="79">
        <f>H46</f>
        <v>0</v>
      </c>
      <c r="I45" s="80">
        <f t="shared" si="2"/>
        <v>0</v>
      </c>
      <c r="J45" s="80">
        <v>0</v>
      </c>
    </row>
    <row r="46" spans="1:10" s="8" customFormat="1" ht="25.5" customHeight="1">
      <c r="A46" s="13"/>
      <c r="B46" s="13"/>
      <c r="C46" s="13"/>
      <c r="D46" s="13">
        <v>3427</v>
      </c>
      <c r="E46" s="15" t="s">
        <v>105</v>
      </c>
      <c r="F46" s="17">
        <v>362</v>
      </c>
      <c r="G46" s="17">
        <v>0</v>
      </c>
      <c r="H46" s="66">
        <v>0</v>
      </c>
      <c r="I46" s="52">
        <v>0</v>
      </c>
      <c r="J46" s="80">
        <v>0</v>
      </c>
    </row>
    <row r="47" spans="1:10" s="8" customFormat="1" ht="15.75" customHeight="1">
      <c r="A47" s="13"/>
      <c r="B47" s="13"/>
      <c r="C47" s="13">
        <v>343</v>
      </c>
      <c r="D47" s="13"/>
      <c r="E47" s="14" t="s">
        <v>55</v>
      </c>
      <c r="F47" s="17">
        <f>F48+F49+F50</f>
        <v>212950</v>
      </c>
      <c r="G47" s="17">
        <f>G48+G49+G50</f>
        <v>657000</v>
      </c>
      <c r="H47" s="17">
        <f>H48+H49+H50</f>
        <v>391844</v>
      </c>
      <c r="I47" s="52">
        <f t="shared" si="2"/>
        <v>184.00751350082177</v>
      </c>
      <c r="J47" s="80">
        <f t="shared" si="1"/>
        <v>59.641400304414006</v>
      </c>
    </row>
    <row r="48" spans="1:10" s="8" customFormat="1" ht="15.75" customHeight="1">
      <c r="A48" s="13"/>
      <c r="B48" s="13"/>
      <c r="C48" s="13"/>
      <c r="D48" s="13">
        <v>3431</v>
      </c>
      <c r="E48" s="14" t="s">
        <v>56</v>
      </c>
      <c r="F48" s="17">
        <v>6353</v>
      </c>
      <c r="G48" s="17">
        <v>15000</v>
      </c>
      <c r="H48" s="66">
        <v>6971</v>
      </c>
      <c r="I48" s="52">
        <f t="shared" si="2"/>
        <v>109.7276877065953</v>
      </c>
      <c r="J48" s="80">
        <f t="shared" si="1"/>
        <v>46.473333333333336</v>
      </c>
    </row>
    <row r="49" spans="1:10" s="8" customFormat="1" ht="15.75" customHeight="1">
      <c r="A49" s="13"/>
      <c r="B49" s="13"/>
      <c r="C49" s="13"/>
      <c r="D49" s="13">
        <v>3433</v>
      </c>
      <c r="E49" s="14" t="s">
        <v>57</v>
      </c>
      <c r="F49" s="17">
        <v>0</v>
      </c>
      <c r="G49" s="17">
        <v>2000</v>
      </c>
      <c r="H49" s="66">
        <v>1412</v>
      </c>
      <c r="I49" s="52">
        <v>0</v>
      </c>
      <c r="J49" s="80">
        <f t="shared" si="1"/>
        <v>70.6</v>
      </c>
    </row>
    <row r="50" spans="1:10" ht="15.75" customHeight="1" thickBot="1">
      <c r="A50" s="13"/>
      <c r="B50" s="13"/>
      <c r="C50" s="13"/>
      <c r="D50" s="13">
        <v>3434</v>
      </c>
      <c r="E50" s="14" t="s">
        <v>98</v>
      </c>
      <c r="F50" s="27">
        <v>206597</v>
      </c>
      <c r="G50" s="27">
        <v>640000</v>
      </c>
      <c r="H50" s="68">
        <v>383461</v>
      </c>
      <c r="I50" s="70">
        <f t="shared" si="2"/>
        <v>185.60821309118717</v>
      </c>
      <c r="J50" s="80">
        <f t="shared" si="1"/>
        <v>59.91578125</v>
      </c>
    </row>
    <row r="51" spans="1:10" s="1" customFormat="1" ht="25.5" customHeight="1" thickBot="1">
      <c r="A51" s="19"/>
      <c r="B51" s="19">
        <v>36</v>
      </c>
      <c r="C51" s="19"/>
      <c r="D51" s="19"/>
      <c r="E51" s="26" t="s">
        <v>58</v>
      </c>
      <c r="F51" s="25">
        <f aca="true" t="shared" si="3" ref="F51:H52">F52</f>
        <v>0</v>
      </c>
      <c r="G51" s="25">
        <f t="shared" si="3"/>
        <v>8100000</v>
      </c>
      <c r="H51" s="32">
        <f t="shared" si="3"/>
        <v>3006814</v>
      </c>
      <c r="I51" s="43">
        <v>0</v>
      </c>
      <c r="J51" s="43">
        <f t="shared" si="1"/>
        <v>37.12116049382716</v>
      </c>
    </row>
    <row r="52" spans="1:10" ht="15.75" customHeight="1">
      <c r="A52" s="13"/>
      <c r="B52" s="13"/>
      <c r="C52" s="13">
        <v>363</v>
      </c>
      <c r="D52" s="13"/>
      <c r="E52" s="14" t="s">
        <v>59</v>
      </c>
      <c r="F52" s="60">
        <f t="shared" si="3"/>
        <v>0</v>
      </c>
      <c r="G52" s="60">
        <f t="shared" si="3"/>
        <v>8100000</v>
      </c>
      <c r="H52" s="79">
        <f t="shared" si="3"/>
        <v>3006814</v>
      </c>
      <c r="I52" s="80">
        <v>0</v>
      </c>
      <c r="J52" s="80">
        <f t="shared" si="1"/>
        <v>37.12116049382716</v>
      </c>
    </row>
    <row r="53" spans="1:10" ht="25.5">
      <c r="A53" s="13"/>
      <c r="B53" s="13"/>
      <c r="C53" s="13"/>
      <c r="D53" s="13">
        <v>3631</v>
      </c>
      <c r="E53" s="119" t="s">
        <v>103</v>
      </c>
      <c r="F53" s="17">
        <v>0</v>
      </c>
      <c r="G53" s="17">
        <v>8100000</v>
      </c>
      <c r="H53" s="66">
        <v>3006814</v>
      </c>
      <c r="I53" s="52">
        <v>0</v>
      </c>
      <c r="J53" s="80">
        <f t="shared" si="1"/>
        <v>37.12116049382716</v>
      </c>
    </row>
    <row r="54" spans="1:4" s="36" customFormat="1" ht="15.75" customHeight="1">
      <c r="A54" s="56"/>
      <c r="B54" s="56"/>
      <c r="C54" s="56"/>
      <c r="D54" s="56"/>
    </row>
    <row r="55" spans="1:4" ht="15.75" customHeight="1">
      <c r="A55" s="56"/>
      <c r="B55" s="56"/>
      <c r="C55" s="56"/>
      <c r="D55" s="56"/>
    </row>
    <row r="56" spans="1:4" ht="15.75" customHeight="1">
      <c r="A56" s="36"/>
      <c r="B56" s="36"/>
      <c r="C56" s="36"/>
      <c r="D56" s="36"/>
    </row>
    <row r="57" ht="15.75" customHeight="1"/>
    <row r="58" spans="1:10" s="2" customFormat="1" ht="38.25" customHeight="1">
      <c r="A58" s="4" t="s">
        <v>0</v>
      </c>
      <c r="B58" s="4" t="s">
        <v>4</v>
      </c>
      <c r="C58" s="4" t="s">
        <v>3</v>
      </c>
      <c r="D58" s="4" t="s">
        <v>2</v>
      </c>
      <c r="E58" s="7" t="s">
        <v>22</v>
      </c>
      <c r="F58" s="5" t="s">
        <v>123</v>
      </c>
      <c r="G58" s="5" t="s">
        <v>117</v>
      </c>
      <c r="H58" s="5" t="s">
        <v>122</v>
      </c>
      <c r="I58" s="5" t="s">
        <v>119</v>
      </c>
      <c r="J58" s="5" t="s">
        <v>118</v>
      </c>
    </row>
    <row r="59" spans="1:10" s="36" customFormat="1" ht="12.75">
      <c r="A59" s="82">
        <v>1</v>
      </c>
      <c r="B59" s="82">
        <v>2</v>
      </c>
      <c r="C59" s="82">
        <v>3</v>
      </c>
      <c r="D59" s="82">
        <v>4</v>
      </c>
      <c r="E59" s="82">
        <v>5</v>
      </c>
      <c r="F59" s="82">
        <v>6</v>
      </c>
      <c r="G59" s="82">
        <v>7</v>
      </c>
      <c r="H59" s="82">
        <v>8</v>
      </c>
      <c r="I59" s="82">
        <v>9</v>
      </c>
      <c r="J59" s="82">
        <v>10</v>
      </c>
    </row>
    <row r="60" spans="1:10" s="36" customFormat="1" ht="6" customHeight="1" thickBot="1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s="8" customFormat="1" ht="15.75" customHeight="1" thickBot="1">
      <c r="A61" s="34">
        <v>4</v>
      </c>
      <c r="B61" s="34"/>
      <c r="C61" s="34"/>
      <c r="D61" s="34"/>
      <c r="E61" s="35" t="s">
        <v>62</v>
      </c>
      <c r="F61" s="25">
        <f>+F62</f>
        <v>302615</v>
      </c>
      <c r="G61" s="25">
        <f>+G62</f>
        <v>1067000</v>
      </c>
      <c r="H61" s="25">
        <f>+H62</f>
        <v>283273</v>
      </c>
      <c r="I61" s="61">
        <f aca="true" t="shared" si="4" ref="I61:I67">H61/F61*100</f>
        <v>93.60838028518084</v>
      </c>
      <c r="J61" s="61">
        <f aca="true" t="shared" si="5" ref="J61:J68">H61/G61*100</f>
        <v>26.5485473289597</v>
      </c>
    </row>
    <row r="62" spans="1:10" s="46" customFormat="1" ht="25.5" customHeight="1" thickBot="1">
      <c r="A62" s="19"/>
      <c r="B62" s="19">
        <v>42</v>
      </c>
      <c r="C62" s="26"/>
      <c r="D62" s="19"/>
      <c r="E62" s="26" t="s">
        <v>63</v>
      </c>
      <c r="F62" s="32">
        <f>F63+F66+F70+F72</f>
        <v>302615</v>
      </c>
      <c r="G62" s="25">
        <f>G63+G66+G70+G72</f>
        <v>1067000</v>
      </c>
      <c r="H62" s="25">
        <f>H63+H66+H70+H72</f>
        <v>283273</v>
      </c>
      <c r="I62" s="61">
        <f t="shared" si="4"/>
        <v>93.60838028518084</v>
      </c>
      <c r="J62" s="61">
        <f t="shared" si="5"/>
        <v>26.5485473289597</v>
      </c>
    </row>
    <row r="63" spans="1:10" s="46" customFormat="1" ht="25.5" customHeight="1">
      <c r="A63" s="19"/>
      <c r="B63" s="19"/>
      <c r="C63" s="118">
        <v>421</v>
      </c>
      <c r="D63" s="19"/>
      <c r="E63" s="26" t="s">
        <v>99</v>
      </c>
      <c r="F63" s="17">
        <f>F64+F65</f>
        <v>297162</v>
      </c>
      <c r="G63" s="17">
        <f>G64+G65</f>
        <v>1056000</v>
      </c>
      <c r="H63" s="66">
        <f>H64+H65</f>
        <v>283273</v>
      </c>
      <c r="I63" s="114">
        <f t="shared" si="4"/>
        <v>95.32611841352528</v>
      </c>
      <c r="J63" s="114">
        <f t="shared" si="5"/>
        <v>26.8250946969697</v>
      </c>
    </row>
    <row r="64" spans="1:10" s="46" customFormat="1" ht="25.5" customHeight="1">
      <c r="A64" s="19"/>
      <c r="B64" s="19"/>
      <c r="C64" s="118"/>
      <c r="D64" s="47">
        <v>4212</v>
      </c>
      <c r="E64" s="117" t="s">
        <v>100</v>
      </c>
      <c r="F64" s="49">
        <v>0</v>
      </c>
      <c r="G64" s="49">
        <v>120000</v>
      </c>
      <c r="H64" s="67">
        <v>0</v>
      </c>
      <c r="I64" s="74">
        <v>0</v>
      </c>
      <c r="J64" s="74">
        <f t="shared" si="5"/>
        <v>0</v>
      </c>
    </row>
    <row r="65" spans="1:10" s="46" customFormat="1" ht="25.5" customHeight="1">
      <c r="A65" s="19"/>
      <c r="B65" s="19"/>
      <c r="C65" s="118"/>
      <c r="D65" s="47">
        <v>4213</v>
      </c>
      <c r="E65" s="117" t="s">
        <v>101</v>
      </c>
      <c r="F65" s="49">
        <v>297162</v>
      </c>
      <c r="G65" s="49">
        <v>936000</v>
      </c>
      <c r="H65" s="67">
        <v>283273</v>
      </c>
      <c r="I65" s="74">
        <f t="shared" si="4"/>
        <v>95.32611841352528</v>
      </c>
      <c r="J65" s="74">
        <f t="shared" si="5"/>
        <v>30.2642094017094</v>
      </c>
    </row>
    <row r="66" spans="1:10" s="8" customFormat="1" ht="15.75" customHeight="1">
      <c r="A66" s="47"/>
      <c r="B66" s="47"/>
      <c r="C66" s="47">
        <v>422</v>
      </c>
      <c r="D66" s="47"/>
      <c r="E66" s="131" t="s">
        <v>64</v>
      </c>
      <c r="F66" s="49">
        <f>F67+F68+F69</f>
        <v>5453</v>
      </c>
      <c r="G66" s="49">
        <f>G67+G68+G69</f>
        <v>11000</v>
      </c>
      <c r="H66" s="49">
        <f>H67+H68+H69</f>
        <v>0</v>
      </c>
      <c r="I66" s="135">
        <f t="shared" si="4"/>
        <v>0</v>
      </c>
      <c r="J66" s="114">
        <f t="shared" si="5"/>
        <v>0</v>
      </c>
    </row>
    <row r="67" spans="1:10" s="8" customFormat="1" ht="15.75" customHeight="1">
      <c r="A67" s="47"/>
      <c r="B67" s="47"/>
      <c r="C67" s="47"/>
      <c r="D67" s="47">
        <v>4221</v>
      </c>
      <c r="E67" s="131" t="s">
        <v>65</v>
      </c>
      <c r="F67" s="49">
        <v>5453</v>
      </c>
      <c r="G67" s="49">
        <v>6000</v>
      </c>
      <c r="H67" s="49">
        <v>0</v>
      </c>
      <c r="I67" s="134">
        <f t="shared" si="4"/>
        <v>0</v>
      </c>
      <c r="J67" s="114">
        <f t="shared" si="5"/>
        <v>0</v>
      </c>
    </row>
    <row r="68" spans="1:10" s="50" customFormat="1" ht="15.75" customHeight="1">
      <c r="A68" s="47"/>
      <c r="B68" s="47"/>
      <c r="C68" s="47"/>
      <c r="D68" s="47">
        <v>4222</v>
      </c>
      <c r="E68" s="117" t="s">
        <v>66</v>
      </c>
      <c r="F68" s="49">
        <v>0</v>
      </c>
      <c r="G68" s="49">
        <v>5000</v>
      </c>
      <c r="H68" s="49">
        <v>0</v>
      </c>
      <c r="I68" s="134">
        <v>0</v>
      </c>
      <c r="J68" s="114">
        <f t="shared" si="5"/>
        <v>0</v>
      </c>
    </row>
    <row r="69" spans="1:10" s="8" customFormat="1" ht="25.5" customHeight="1">
      <c r="A69" s="115"/>
      <c r="B69" s="115"/>
      <c r="C69" s="115"/>
      <c r="D69" s="115">
        <v>4225</v>
      </c>
      <c r="E69" s="132" t="s">
        <v>67</v>
      </c>
      <c r="F69" s="49">
        <v>0</v>
      </c>
      <c r="G69" s="49">
        <v>0</v>
      </c>
      <c r="H69" s="49">
        <v>0</v>
      </c>
      <c r="I69" s="134">
        <v>0</v>
      </c>
      <c r="J69" s="134">
        <v>0</v>
      </c>
    </row>
    <row r="70" spans="1:10" s="36" customFormat="1" ht="15" customHeight="1">
      <c r="A70" s="116"/>
      <c r="B70" s="116"/>
      <c r="C70" s="116">
        <v>423</v>
      </c>
      <c r="D70" s="116"/>
      <c r="E70" s="133" t="s">
        <v>68</v>
      </c>
      <c r="F70" s="49">
        <f>F71</f>
        <v>0</v>
      </c>
      <c r="G70" s="49">
        <f>G71</f>
        <v>0</v>
      </c>
      <c r="H70" s="49">
        <f>H71</f>
        <v>0</v>
      </c>
      <c r="I70" s="134">
        <v>0</v>
      </c>
      <c r="J70" s="114">
        <v>0</v>
      </c>
    </row>
    <row r="71" spans="1:10" s="36" customFormat="1" ht="15" customHeight="1">
      <c r="A71" s="116"/>
      <c r="B71" s="116"/>
      <c r="C71" s="116"/>
      <c r="D71" s="116">
        <v>4231</v>
      </c>
      <c r="E71" s="133" t="s">
        <v>19</v>
      </c>
      <c r="F71" s="49">
        <v>0</v>
      </c>
      <c r="G71" s="49">
        <v>0</v>
      </c>
      <c r="H71" s="49">
        <v>0</v>
      </c>
      <c r="I71" s="134">
        <v>0</v>
      </c>
      <c r="J71" s="114">
        <v>0</v>
      </c>
    </row>
    <row r="72" spans="1:10" s="36" customFormat="1" ht="15" customHeight="1">
      <c r="A72" s="116"/>
      <c r="B72" s="116"/>
      <c r="C72" s="116">
        <v>426</v>
      </c>
      <c r="D72" s="116"/>
      <c r="E72" s="133" t="s">
        <v>69</v>
      </c>
      <c r="F72" s="49">
        <f>F73</f>
        <v>0</v>
      </c>
      <c r="G72" s="49">
        <f>G73</f>
        <v>0</v>
      </c>
      <c r="H72" s="49">
        <f>H73</f>
        <v>0</v>
      </c>
      <c r="I72" s="134">
        <v>0</v>
      </c>
      <c r="J72" s="114">
        <v>0</v>
      </c>
    </row>
    <row r="73" spans="1:10" s="36" customFormat="1" ht="15" customHeight="1">
      <c r="A73" s="116"/>
      <c r="B73" s="116"/>
      <c r="C73" s="116"/>
      <c r="D73" s="116">
        <v>4262</v>
      </c>
      <c r="E73" s="133" t="s">
        <v>70</v>
      </c>
      <c r="F73" s="49">
        <v>0</v>
      </c>
      <c r="G73" s="49">
        <v>0</v>
      </c>
      <c r="H73" s="49">
        <v>0</v>
      </c>
      <c r="I73" s="134">
        <v>0</v>
      </c>
      <c r="J73" s="114">
        <v>0</v>
      </c>
    </row>
    <row r="74" spans="1:4" s="85" customFormat="1" ht="15" customHeight="1">
      <c r="A74" s="84"/>
      <c r="B74" s="84"/>
      <c r="C74" s="84"/>
      <c r="D74" s="84"/>
    </row>
    <row r="75" spans="1:4" s="85" customFormat="1" ht="15" customHeight="1">
      <c r="A75" s="84"/>
      <c r="B75" s="84"/>
      <c r="C75" s="84"/>
      <c r="D75" s="84"/>
    </row>
    <row r="76" spans="1:4" s="85" customFormat="1" ht="15" customHeight="1">
      <c r="A76" s="84"/>
      <c r="B76" s="84"/>
      <c r="C76" s="84"/>
      <c r="D76" s="84"/>
    </row>
    <row r="77" spans="1:4" s="85" customFormat="1" ht="15" customHeight="1">
      <c r="A77" s="84"/>
      <c r="B77" s="84"/>
      <c r="C77" s="84"/>
      <c r="D77" s="84"/>
    </row>
    <row r="78" spans="1:4" s="85" customFormat="1" ht="15" customHeight="1">
      <c r="A78" s="84"/>
      <c r="B78" s="84"/>
      <c r="C78" s="84"/>
      <c r="D78" s="84"/>
    </row>
    <row r="79" spans="1:4" s="85" customFormat="1" ht="15" customHeight="1">
      <c r="A79" s="84"/>
      <c r="B79" s="84"/>
      <c r="C79" s="84"/>
      <c r="D79" s="84"/>
    </row>
    <row r="80" spans="1:4" s="85" customFormat="1" ht="15" customHeight="1">
      <c r="A80" s="84"/>
      <c r="B80" s="84"/>
      <c r="C80" s="84"/>
      <c r="D80" s="84"/>
    </row>
    <row r="81" spans="1:4" s="85" customFormat="1" ht="15" customHeight="1">
      <c r="A81" s="84"/>
      <c r="B81" s="84"/>
      <c r="C81" s="84"/>
      <c r="D81" s="84"/>
    </row>
    <row r="82" spans="1:4" s="85" customFormat="1" ht="15" customHeight="1">
      <c r="A82" s="84"/>
      <c r="B82" s="84"/>
      <c r="C82" s="84"/>
      <c r="D82" s="84"/>
    </row>
    <row r="83" spans="1:4" s="85" customFormat="1" ht="15" customHeight="1">
      <c r="A83" s="84"/>
      <c r="B83" s="84"/>
      <c r="C83" s="84"/>
      <c r="D83" s="84"/>
    </row>
    <row r="84" s="85" customFormat="1" ht="15" customHeight="1"/>
    <row r="85" s="85" customFormat="1" ht="15" customHeight="1"/>
    <row r="86" s="85" customFormat="1" ht="15" customHeight="1"/>
    <row r="87" s="85" customFormat="1" ht="15" customHeight="1"/>
    <row r="88" s="85" customFormat="1" ht="15" customHeight="1"/>
    <row r="89" s="85" customFormat="1" ht="15" customHeight="1"/>
    <row r="90" s="85" customFormat="1" ht="15" customHeight="1"/>
    <row r="91" s="85" customFormat="1" ht="15" customHeight="1"/>
    <row r="92" s="85" customFormat="1" ht="15" customHeight="1"/>
    <row r="93" s="85" customFormat="1" ht="15" customHeight="1"/>
    <row r="94" s="85" customFormat="1" ht="15" customHeight="1"/>
    <row r="95" s="85" customFormat="1" ht="15" customHeight="1"/>
    <row r="96" s="85" customFormat="1" ht="15" customHeight="1"/>
    <row r="97" s="85" customFormat="1" ht="15" customHeight="1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</sheetData>
  <mergeCells count="2">
    <mergeCell ref="A1:D1"/>
    <mergeCell ref="A5:E5"/>
  </mergeCells>
  <printOptions/>
  <pageMargins left="0.3937007874015748" right="0.15748031496062992" top="0.85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tabSelected="1" workbookViewId="0" topLeftCell="A1">
      <selection activeCell="H5" sqref="H5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10.28125" style="0" customWidth="1"/>
    <col min="4" max="4" width="7.7109375" style="0" customWidth="1"/>
    <col min="5" max="5" width="42.140625" style="0" customWidth="1"/>
    <col min="6" max="8" width="14.7109375" style="0" customWidth="1"/>
    <col min="9" max="10" width="10.7109375" style="0" customWidth="1"/>
  </cols>
  <sheetData>
    <row r="2" spans="1:4" ht="15">
      <c r="A2" s="143" t="s">
        <v>92</v>
      </c>
      <c r="B2" s="143"/>
      <c r="C2" s="143"/>
      <c r="D2" s="143"/>
    </row>
    <row r="3" spans="1:4" ht="15">
      <c r="A3" s="143" t="s">
        <v>60</v>
      </c>
      <c r="B3" s="143"/>
      <c r="C3" s="143"/>
      <c r="D3" s="143"/>
    </row>
    <row r="4" spans="1:10" ht="36">
      <c r="A4" s="4" t="s">
        <v>0</v>
      </c>
      <c r="B4" s="4" t="s">
        <v>4</v>
      </c>
      <c r="C4" s="4" t="s">
        <v>3</v>
      </c>
      <c r="D4" s="4" t="s">
        <v>2</v>
      </c>
      <c r="E4" s="7" t="s">
        <v>1</v>
      </c>
      <c r="F4" s="5" t="s">
        <v>123</v>
      </c>
      <c r="G4" s="5" t="s">
        <v>117</v>
      </c>
      <c r="H4" s="5" t="s">
        <v>122</v>
      </c>
      <c r="I4" s="5" t="s">
        <v>119</v>
      </c>
      <c r="J4" s="5" t="s">
        <v>118</v>
      </c>
    </row>
    <row r="5" spans="1:10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3.5" thickBot="1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3.5" thickBot="1">
      <c r="A7" s="19">
        <v>8</v>
      </c>
      <c r="B7" s="19"/>
      <c r="C7" s="19"/>
      <c r="D7" s="19"/>
      <c r="E7" s="31" t="s">
        <v>113</v>
      </c>
      <c r="F7" s="32">
        <f aca="true" t="shared" si="0" ref="F7:H9">F8</f>
        <v>0</v>
      </c>
      <c r="G7" s="32">
        <f t="shared" si="0"/>
        <v>0</v>
      </c>
      <c r="H7" s="25">
        <f t="shared" si="0"/>
        <v>0</v>
      </c>
      <c r="I7" s="125">
        <v>0</v>
      </c>
      <c r="J7" s="45">
        <v>0</v>
      </c>
    </row>
    <row r="8" spans="1:10" ht="12.75">
      <c r="A8" s="19"/>
      <c r="B8" s="19">
        <v>84</v>
      </c>
      <c r="C8" s="19"/>
      <c r="D8" s="19"/>
      <c r="E8" s="20" t="s">
        <v>20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81">
        <v>0</v>
      </c>
      <c r="J8" s="44">
        <v>0</v>
      </c>
    </row>
    <row r="9" spans="1:10" ht="25.5">
      <c r="A9" s="16"/>
      <c r="B9" s="16"/>
      <c r="C9" s="16">
        <v>845</v>
      </c>
      <c r="D9" s="16"/>
      <c r="E9" s="15" t="s">
        <v>114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26">
        <v>0</v>
      </c>
      <c r="J9" s="95">
        <v>0</v>
      </c>
    </row>
    <row r="10" spans="1:10" ht="25.5">
      <c r="A10" s="13"/>
      <c r="B10" s="13"/>
      <c r="C10" s="13"/>
      <c r="D10" s="13">
        <v>8453</v>
      </c>
      <c r="E10" s="15" t="s">
        <v>114</v>
      </c>
      <c r="F10" s="17">
        <v>0</v>
      </c>
      <c r="G10" s="41">
        <v>0</v>
      </c>
      <c r="H10" s="41">
        <v>0</v>
      </c>
      <c r="I10" s="126">
        <v>0</v>
      </c>
      <c r="J10" s="95">
        <v>0</v>
      </c>
    </row>
    <row r="11" spans="1:10" ht="12.75">
      <c r="A11" s="110"/>
      <c r="B11" s="110"/>
      <c r="C11" s="110"/>
      <c r="D11" s="110"/>
      <c r="E11" s="111"/>
      <c r="F11" s="111"/>
      <c r="G11" s="112"/>
      <c r="H11" s="112"/>
      <c r="I11" s="113"/>
      <c r="J11" s="113"/>
    </row>
    <row r="12" spans="1:10" ht="13.5" thickBot="1">
      <c r="A12" s="110"/>
      <c r="B12" s="110"/>
      <c r="C12" s="110"/>
      <c r="D12" s="110"/>
      <c r="E12" s="111"/>
      <c r="F12" s="111"/>
      <c r="G12" s="112"/>
      <c r="H12" s="112"/>
      <c r="I12" s="113"/>
      <c r="J12" s="113"/>
    </row>
    <row r="13" spans="1:10" ht="26.25" thickBot="1">
      <c r="A13" s="19">
        <v>5</v>
      </c>
      <c r="B13" s="19"/>
      <c r="C13" s="19"/>
      <c r="D13" s="19"/>
      <c r="E13" s="26" t="s">
        <v>86</v>
      </c>
      <c r="F13" s="32">
        <f aca="true" t="shared" si="1" ref="F13:H15">F14</f>
        <v>469871</v>
      </c>
      <c r="G13" s="32">
        <f t="shared" si="1"/>
        <v>0</v>
      </c>
      <c r="H13" s="25">
        <f t="shared" si="1"/>
        <v>250000</v>
      </c>
      <c r="I13" s="45">
        <f aca="true" t="shared" si="2" ref="I13:I20">H13/F13*100</f>
        <v>53.20609273609139</v>
      </c>
      <c r="J13" s="45">
        <v>0</v>
      </c>
    </row>
    <row r="14" spans="1:10" ht="12.75">
      <c r="A14" s="19"/>
      <c r="B14" s="19">
        <v>51</v>
      </c>
      <c r="C14" s="19"/>
      <c r="D14" s="19"/>
      <c r="E14" s="22" t="s">
        <v>128</v>
      </c>
      <c r="F14" s="24">
        <f>F15+F19</f>
        <v>469871</v>
      </c>
      <c r="G14" s="24">
        <f t="shared" si="1"/>
        <v>0</v>
      </c>
      <c r="H14" s="24">
        <f t="shared" si="1"/>
        <v>250000</v>
      </c>
      <c r="I14" s="44">
        <f t="shared" si="2"/>
        <v>53.20609273609139</v>
      </c>
      <c r="J14" s="44">
        <v>0</v>
      </c>
    </row>
    <row r="15" spans="1:12" ht="12.75">
      <c r="A15" s="16"/>
      <c r="B15" s="16"/>
      <c r="C15" s="16">
        <v>517</v>
      </c>
      <c r="D15" s="16"/>
      <c r="E15" s="15" t="s">
        <v>129</v>
      </c>
      <c r="F15" s="18">
        <f t="shared" si="1"/>
        <v>450000</v>
      </c>
      <c r="G15" s="18">
        <f t="shared" si="1"/>
        <v>0</v>
      </c>
      <c r="H15" s="18">
        <f t="shared" si="1"/>
        <v>250000</v>
      </c>
      <c r="I15" s="95">
        <f t="shared" si="2"/>
        <v>55.55555555555556</v>
      </c>
      <c r="J15" s="95">
        <v>0</v>
      </c>
      <c r="L15" s="136"/>
    </row>
    <row r="16" spans="1:10" ht="12.75">
      <c r="A16" s="13"/>
      <c r="B16" s="13"/>
      <c r="C16" s="13"/>
      <c r="D16" s="13">
        <v>5172</v>
      </c>
      <c r="E16" s="15" t="s">
        <v>130</v>
      </c>
      <c r="F16" s="17">
        <v>450000</v>
      </c>
      <c r="G16" s="41">
        <v>0</v>
      </c>
      <c r="H16" s="41">
        <v>250000</v>
      </c>
      <c r="I16" s="95">
        <f t="shared" si="2"/>
        <v>55.55555555555556</v>
      </c>
      <c r="J16" s="95">
        <v>0</v>
      </c>
    </row>
    <row r="17" spans="1:10" ht="26.25" hidden="1" thickBot="1">
      <c r="A17" s="19">
        <v>5</v>
      </c>
      <c r="B17" s="19"/>
      <c r="C17" s="19"/>
      <c r="D17" s="19"/>
      <c r="E17" s="26" t="s">
        <v>86</v>
      </c>
      <c r="F17" s="32">
        <f aca="true" t="shared" si="3" ref="F17:H19">F18</f>
        <v>19871</v>
      </c>
      <c r="G17" s="32">
        <f t="shared" si="3"/>
        <v>0</v>
      </c>
      <c r="H17" s="25">
        <f t="shared" si="3"/>
        <v>0</v>
      </c>
      <c r="I17" s="45">
        <f t="shared" si="2"/>
        <v>0</v>
      </c>
      <c r="J17" s="45" t="e">
        <f>H17/G17*100</f>
        <v>#DIV/0!</v>
      </c>
    </row>
    <row r="18" spans="1:10" ht="25.5">
      <c r="A18" s="19"/>
      <c r="B18" s="19">
        <v>54</v>
      </c>
      <c r="C18" s="19"/>
      <c r="D18" s="19"/>
      <c r="E18" s="22" t="s">
        <v>87</v>
      </c>
      <c r="F18" s="24">
        <f t="shared" si="3"/>
        <v>19871</v>
      </c>
      <c r="G18" s="24">
        <f t="shared" si="3"/>
        <v>0</v>
      </c>
      <c r="H18" s="24">
        <f t="shared" si="3"/>
        <v>0</v>
      </c>
      <c r="I18" s="44">
        <f t="shared" si="2"/>
        <v>0</v>
      </c>
      <c r="J18" s="44">
        <v>0</v>
      </c>
    </row>
    <row r="19" spans="1:12" ht="38.25">
      <c r="A19" s="16"/>
      <c r="B19" s="16"/>
      <c r="C19" s="16">
        <v>545</v>
      </c>
      <c r="D19" s="16"/>
      <c r="E19" s="15" t="s">
        <v>115</v>
      </c>
      <c r="F19" s="18">
        <f t="shared" si="3"/>
        <v>19871</v>
      </c>
      <c r="G19" s="18">
        <f t="shared" si="3"/>
        <v>0</v>
      </c>
      <c r="H19" s="18">
        <f t="shared" si="3"/>
        <v>0</v>
      </c>
      <c r="I19" s="95">
        <f t="shared" si="2"/>
        <v>0</v>
      </c>
      <c r="J19" s="95">
        <v>0</v>
      </c>
      <c r="L19" s="136"/>
    </row>
    <row r="20" spans="1:10" ht="25.5">
      <c r="A20" s="13"/>
      <c r="B20" s="13"/>
      <c r="C20" s="13"/>
      <c r="D20" s="13">
        <v>5453</v>
      </c>
      <c r="E20" s="15" t="s">
        <v>116</v>
      </c>
      <c r="F20" s="17">
        <v>19871</v>
      </c>
      <c r="G20" s="41">
        <v>0</v>
      </c>
      <c r="H20" s="41">
        <v>0</v>
      </c>
      <c r="I20" s="95">
        <f t="shared" si="2"/>
        <v>0</v>
      </c>
      <c r="J20" s="95">
        <v>0</v>
      </c>
    </row>
    <row r="21" spans="1:10" ht="12.75">
      <c r="A21" s="11"/>
      <c r="B21" s="11"/>
      <c r="C21" s="11"/>
      <c r="D21" s="11"/>
      <c r="E21" s="9"/>
      <c r="F21" s="8"/>
      <c r="G21" s="8"/>
      <c r="H21" s="8"/>
      <c r="I21" s="8"/>
      <c r="J21" s="8"/>
    </row>
    <row r="22" spans="1:10" ht="12.75">
      <c r="A22" s="11"/>
      <c r="B22" s="11"/>
      <c r="C22" s="11"/>
      <c r="D22" s="11"/>
      <c r="E22" s="9"/>
      <c r="F22" s="8"/>
      <c r="G22" s="8"/>
      <c r="H22" s="8"/>
      <c r="I22" s="8"/>
      <c r="J22" s="8"/>
    </row>
    <row r="23" spans="1:10" ht="12.75">
      <c r="A23" s="11"/>
      <c r="B23" s="11"/>
      <c r="C23" s="11"/>
      <c r="D23" s="11"/>
      <c r="E23" s="9"/>
      <c r="F23" s="8"/>
      <c r="G23" s="8"/>
      <c r="H23" s="8"/>
      <c r="I23" s="8"/>
      <c r="J23" s="8"/>
    </row>
    <row r="24" spans="1:10" ht="12.75">
      <c r="A24" s="11"/>
      <c r="B24" s="11"/>
      <c r="C24" s="11"/>
      <c r="D24" s="11"/>
      <c r="E24" s="9"/>
      <c r="F24" s="8"/>
      <c r="G24" s="8"/>
      <c r="H24" s="8"/>
      <c r="I24" s="8"/>
      <c r="J24" s="8"/>
    </row>
    <row r="25" spans="1:10" ht="12.75">
      <c r="A25" s="11"/>
      <c r="B25" s="11"/>
      <c r="C25" s="11"/>
      <c r="D25" s="11"/>
      <c r="E25" s="9"/>
      <c r="F25" s="8"/>
      <c r="G25" s="8"/>
      <c r="H25" s="8"/>
      <c r="I25" s="8"/>
      <c r="J25" s="8"/>
    </row>
    <row r="26" spans="1:10" ht="12.75">
      <c r="A26" s="11"/>
      <c r="B26" s="11"/>
      <c r="C26" s="11"/>
      <c r="D26" s="11"/>
      <c r="E26" s="9"/>
      <c r="F26" s="8"/>
      <c r="G26" s="8"/>
      <c r="H26" s="8"/>
      <c r="I26" s="8"/>
      <c r="J26" s="8"/>
    </row>
    <row r="27" spans="1:10" ht="12.75">
      <c r="A27" s="11"/>
      <c r="B27" s="11"/>
      <c r="C27" s="11"/>
      <c r="D27" s="11"/>
      <c r="E27" s="9"/>
      <c r="F27" s="8"/>
      <c r="G27" s="8"/>
      <c r="H27" s="8"/>
      <c r="I27" s="8"/>
      <c r="J27" s="8"/>
    </row>
    <row r="28" spans="1:10" ht="12.75">
      <c r="A28" s="11"/>
      <c r="B28" s="11"/>
      <c r="C28" s="11"/>
      <c r="D28" s="11"/>
      <c r="E28" s="9"/>
      <c r="F28" s="8"/>
      <c r="G28" s="8"/>
      <c r="H28" s="8"/>
      <c r="I28" s="8"/>
      <c r="J28" s="8"/>
    </row>
    <row r="29" spans="1:14" ht="12.75">
      <c r="A29" s="11"/>
      <c r="B29" s="11"/>
      <c r="C29" s="11"/>
      <c r="D29" s="11"/>
      <c r="E29" s="9"/>
      <c r="F29" s="8"/>
      <c r="G29" s="8"/>
      <c r="H29" s="8"/>
      <c r="I29" s="8"/>
      <c r="J29" s="8"/>
      <c r="N29" s="138"/>
    </row>
    <row r="30" spans="1:10" ht="12.75">
      <c r="A30" s="9"/>
      <c r="B30" s="9"/>
      <c r="C30" s="9"/>
      <c r="D30" s="9"/>
      <c r="E30" s="9"/>
      <c r="F30" s="8"/>
      <c r="G30" s="8"/>
      <c r="H30" s="8"/>
      <c r="I30" s="8"/>
      <c r="J30" s="8"/>
    </row>
    <row r="31" spans="1:10" ht="12.75">
      <c r="A31" s="9"/>
      <c r="B31" s="9"/>
      <c r="C31" s="9"/>
      <c r="D31" s="9"/>
      <c r="E31" s="9"/>
      <c r="F31" s="8"/>
      <c r="G31" s="8"/>
      <c r="H31" s="8"/>
      <c r="I31" s="8"/>
      <c r="J31" s="8"/>
    </row>
    <row r="32" spans="1:10" ht="12.75">
      <c r="A32" s="9"/>
      <c r="B32" s="9"/>
      <c r="C32" s="9"/>
      <c r="D32" s="9"/>
      <c r="E32" s="9"/>
      <c r="F32" s="8"/>
      <c r="G32" s="8"/>
      <c r="H32" s="8"/>
      <c r="I32" s="8"/>
      <c r="J32" s="8"/>
    </row>
    <row r="33" spans="1:10" ht="12.75">
      <c r="A33" s="9"/>
      <c r="B33" s="9"/>
      <c r="C33" s="9"/>
      <c r="D33" s="9"/>
      <c r="E33" s="9"/>
      <c r="F33" s="8"/>
      <c r="G33" s="8"/>
      <c r="H33" s="8"/>
      <c r="I33" s="8"/>
      <c r="J33" s="8"/>
    </row>
    <row r="34" spans="1:10" ht="12.75">
      <c r="A34" s="9"/>
      <c r="B34" s="9"/>
      <c r="C34" s="9"/>
      <c r="D34" s="9"/>
      <c r="E34" s="9"/>
      <c r="F34" s="8"/>
      <c r="G34" s="8"/>
      <c r="H34" s="8"/>
      <c r="I34" s="8"/>
      <c r="J34" s="8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</sheetData>
  <mergeCells count="2">
    <mergeCell ref="A2:D2"/>
    <mergeCell ref="A3:D3"/>
  </mergeCells>
  <printOptions/>
  <pageMargins left="0.75" right="0.75" top="0.68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zuc1</dc:creator>
  <cp:keywords/>
  <dc:description/>
  <cp:lastModifiedBy>Katica Svetić</cp:lastModifiedBy>
  <cp:lastPrinted>2013-07-23T12:03:22Z</cp:lastPrinted>
  <dcterms:created xsi:type="dcterms:W3CDTF">2013-03-05T10:23:06Z</dcterms:created>
  <dcterms:modified xsi:type="dcterms:W3CDTF">2013-09-23T11:47:59Z</dcterms:modified>
  <cp:category/>
  <cp:version/>
  <cp:contentType/>
  <cp:contentStatus/>
</cp:coreProperties>
</file>