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360" windowHeight="7785" tabRatio="405" firstSheet="2" activeTab="4"/>
  </bookViews>
  <sheets>
    <sheet name="POPIS OSIGURANIKA" sheetId="1" r:id="rId1"/>
    <sheet name="POPIS OBJEKATA I LOKACIJA" sheetId="2" r:id="rId2"/>
    <sheet name="PODACI O DI IMOVINI" sheetId="3" r:id="rId3"/>
    <sheet name="POVIJEST ŠTETA" sheetId="4" r:id="rId4"/>
    <sheet name="OSIGURANJE IMOVINE" sheetId="5" r:id="rId5"/>
  </sheets>
  <definedNames>
    <definedName name="_xlnm.Print_Area" localSheetId="4">'OSIGURANJE IMOVINE'!$A$1:$F$41</definedName>
    <definedName name="_xlnm.Print_Area" localSheetId="2">'PODACI O DI IMOVINI'!$A$1:$E$191</definedName>
    <definedName name="_xlnm.Print_Area" localSheetId="0">'POPIS OSIGURANIKA'!$A$1:$A$193</definedName>
    <definedName name="_xlnm.Print_Area" localSheetId="3">'POVIJEST ŠTETA'!$A$1:$I$14</definedName>
  </definedNames>
  <calcPr fullCalcOnLoad="1"/>
</workbook>
</file>

<file path=xl/sharedStrings.xml><?xml version="1.0" encoding="utf-8"?>
<sst xmlns="http://schemas.openxmlformats.org/spreadsheetml/2006/main" count="585" uniqueCount="299">
  <si>
    <t>TOTAL</t>
  </si>
  <si>
    <t>ODREĐIVANJE OSNOVICE ZA OBRAČUN PREMIJE</t>
  </si>
  <si>
    <t>NA NOVU VRIJEDNOST</t>
  </si>
  <si>
    <t>SVEUKUPNO OSNOVICA ZA OBRAČUN PREMIJE</t>
  </si>
  <si>
    <t>ALL RISKS pokriće</t>
  </si>
  <si>
    <t>Granica obveze/Šteta/Godišnje</t>
  </si>
  <si>
    <t>nema</t>
  </si>
  <si>
    <t xml:space="preserve">NAPOMENE VAŽNE ZA POKRIĆE </t>
  </si>
  <si>
    <t>.- GRAĐEVINSKI OBJEKT</t>
  </si>
  <si>
    <t>.- PRIPADAJUĆA STROJNO-MEHANIČKA OPREMA OBJEKTA</t>
  </si>
  <si>
    <t>.- OPREMA</t>
  </si>
  <si>
    <t>10. Osigurani dodatni troškovi vezani za sve osigurane rizike</t>
  </si>
  <si>
    <t>11. Štete nastale zbog svih drugih neimenovanih rizika</t>
  </si>
  <si>
    <t>Ako je granica obveze, u ugovoru o osiguranju, iskazana u jednoj stavci na način da se odnosi na više osiguranih rizika i troškova isto znači da se granica obveze ne primjenjuje pojedinačno na svaki taj osigurani rizik i trošak skupine, već, na cijelu skupinu tih osiguranih rizika i troškova.</t>
  </si>
  <si>
    <t>OSIGURATELJNA POKRIĆA</t>
  </si>
  <si>
    <t>AVERAGE/YEAR</t>
  </si>
  <si>
    <t>Broj prijavljenih šteta</t>
  </si>
  <si>
    <t>Ukupna likvidacija u kn</t>
  </si>
  <si>
    <t>ARPI OSIGURANJE IMOVINE</t>
  </si>
  <si>
    <t>POVIJEST ŠTETA</t>
  </si>
  <si>
    <t>VRSTA 8</t>
  </si>
  <si>
    <t>VRSTA 9</t>
  </si>
  <si>
    <t>VRSTA 13</t>
  </si>
  <si>
    <t xml:space="preserve">9. Lom stroja ( uključena i strojnomehanička oprema objekta iako nije zasebno zavedena u poslovnim knjigama)  - uključen doplatak za otkup amortizacije za djelomične štete; </t>
  </si>
  <si>
    <t>3. Poplava; bujica; visoka voda;</t>
  </si>
  <si>
    <t>8. Lom stakla (vanjska i unutarnja stakla te staklena vrata, pokretna vrata,  reklame i reklamni stupovi te sve ostale staklene površine)</t>
  </si>
  <si>
    <t xml:space="preserve">2. Oluja;Tuča;  štete nastale kao posljedica enormnih oborina(padalina, kiša); prodor oborinskih voda s krova; Pritisak snijega/leda; </t>
  </si>
  <si>
    <t>5. Udar nepoznatog i/ili  vlastitog motornog vozila, probijanje zvučnog zida, dim</t>
  </si>
  <si>
    <t>GRAĐEVINSKI OBJEKTI ( građevinska vrijednost sa uključenom strojnomehaničkom opremom objekta koji nije zavedena u poslovnim knjigama kao zasebna stavka)</t>
  </si>
  <si>
    <t xml:space="preserve">OPREMA PREMA POPISU U DI </t>
  </si>
  <si>
    <t>1. Požar, Udar groma (direktni udar groma), Eksplozija, Pad zračne letjelice (FLEXA)</t>
  </si>
  <si>
    <t>ODBITNA FRANŠIZA</t>
  </si>
  <si>
    <r>
      <t>6. Štete uslijed unutarnjih nemira</t>
    </r>
    <r>
      <rPr>
        <sz val="9"/>
        <color indexed="8"/>
        <rFont val="Calibri"/>
        <family val="2"/>
      </rPr>
      <t>; zlonamjerna oštećenja, štrajka ili isključivanja iz rada; manifestacija i demonstracija;</t>
    </r>
    <r>
      <rPr>
        <sz val="9"/>
        <color indexed="8"/>
        <rFont val="Calibri"/>
        <family val="2"/>
      </rPr>
      <t xml:space="preserve"> </t>
    </r>
  </si>
  <si>
    <t>PREMIJA</t>
  </si>
  <si>
    <t xml:space="preserve">Mjesto osiguranja: </t>
  </si>
  <si>
    <t>DI - Gimnazija Gospić</t>
  </si>
  <si>
    <t>Predmet osiguranja</t>
  </si>
  <si>
    <t>Ugovorena vrijednost</t>
  </si>
  <si>
    <t>Nova vrijednost</t>
  </si>
  <si>
    <t>Procijenjena stvarna vrijednost</t>
  </si>
  <si>
    <t>Građevina</t>
  </si>
  <si>
    <t>IT oprema</t>
  </si>
  <si>
    <t>Oprema namještaj</t>
  </si>
  <si>
    <t>Ostala oprema</t>
  </si>
  <si>
    <t>Grand Total</t>
  </si>
  <si>
    <t>DI OŠ Donji Lapac</t>
  </si>
  <si>
    <t>DI - OŠ Brinje</t>
  </si>
  <si>
    <t>DI OŠ KARLOBAG</t>
  </si>
  <si>
    <t>Sitan Inentar</t>
  </si>
  <si>
    <t>DI OŠ KORENICA</t>
  </si>
  <si>
    <t>DI - OŠ Kosinj</t>
  </si>
  <si>
    <t>DI - Novalja</t>
  </si>
  <si>
    <t>DI - OŠ Otočac</t>
  </si>
  <si>
    <t>DI - Perušić</t>
  </si>
  <si>
    <t>DI OŠ Plitvička Jezera</t>
  </si>
  <si>
    <t>DI OŠ Senj</t>
  </si>
  <si>
    <t>DI OŠ UDBINA</t>
  </si>
  <si>
    <t>DI Strukovna škola Gospić</t>
  </si>
  <si>
    <t>DI SS OTOČAC</t>
  </si>
  <si>
    <t>Data</t>
  </si>
  <si>
    <t>DI SŠ Plitvička jezera</t>
  </si>
  <si>
    <t>SŠ SENJ</t>
  </si>
  <si>
    <t>DI Strukovna škola Gospić - Učenički dom</t>
  </si>
  <si>
    <t>DI Učenički dom - Plitvice</t>
  </si>
  <si>
    <t xml:space="preserve">Dugotrajna imovina </t>
  </si>
  <si>
    <t>Sitan inventar</t>
  </si>
  <si>
    <t>NA PROCIJENJENU NOVIU VRIJEDNOST</t>
  </si>
  <si>
    <t>Osiguranik: prema popisu</t>
  </si>
  <si>
    <t>Prema popisu - RH</t>
  </si>
  <si>
    <t>.- sustavi za grijanje i hlađenje, sustavi za filtriranje zraka(odušnici i sl.), vodovodna, kanalizacijska, komunikacijska, videonadzor i sl, kabelska, telefonska, plinska i električna mreža unutar i izvan objekta, a u sustavu škola/doma/dvorana, te svi ostali sastavni dijelovi (automatska vanjska rasvjeta, pokretne rampe, sustavi signalizacije i sl.)</t>
  </si>
  <si>
    <t>.- Školski inventar, školski namještaj,  oprema sportske dvorane, inf. oprema, laboratorijska oprema za nastavu i praktikume, foto-video-audio oprema, alati i sl., ostala oprema</t>
  </si>
  <si>
    <t>Adresa</t>
  </si>
  <si>
    <t>OŠ KRALJA TOMISLAVA</t>
  </si>
  <si>
    <t>53234 Udbina, Katedralska 5</t>
  </si>
  <si>
    <t>OŠ DONJI LAPAC</t>
  </si>
  <si>
    <t>Stojana Matića 18, 53250 Donji Lapac</t>
  </si>
  <si>
    <t>OŠ  DR. Franje Tuđmana</t>
  </si>
  <si>
    <t>Riječka 2,53230 Korenica</t>
  </si>
  <si>
    <t>OŠ PLITVIČKA JEZERA, Mukinje</t>
  </si>
  <si>
    <t>19, 53231 Plitvička Jezera</t>
  </si>
  <si>
    <t>SŠ PLITVIČKA JEZERA</t>
  </si>
  <si>
    <t>Zagrebačka 2, 53230 Korenica</t>
  </si>
  <si>
    <t>OŠ LUKE PERKOVIĆA</t>
  </si>
  <si>
    <t>53260 Brinje, Frankopanska 44</t>
  </si>
  <si>
    <t>OŠ PERUŠIĆ</t>
  </si>
  <si>
    <t>Hrvatske mladeži 2, 53202 Perušić</t>
  </si>
  <si>
    <t>GIMNAZIJA GOSPIĆ</t>
  </si>
  <si>
    <t>Budačka 24, 53000 Gospić</t>
  </si>
  <si>
    <t>STRUKOVNA ŠKOLA GOSPIĆ</t>
  </si>
  <si>
    <t>SŠ P. RITTERA VITEZOVIĆA</t>
  </si>
  <si>
    <t>V. Novaka 2, 53270 Senj</t>
  </si>
  <si>
    <t>OŠ S.S. KRANJČEVIĆA</t>
  </si>
  <si>
    <t>OŠ  KARLOBAG, Vladimira</t>
  </si>
  <si>
    <t xml:space="preserve"> Nazora 11, 53288 Karlobag</t>
  </si>
  <si>
    <t>OŠ A. G. MATOŠA, Slatinska bb,</t>
  </si>
  <si>
    <t>53291 Novalja</t>
  </si>
  <si>
    <t>Ličko-senjska županija</t>
  </si>
  <si>
    <t>Ugovaratelj/Platitelj: Ličko senjska županija</t>
  </si>
  <si>
    <t xml:space="preserve">7. Provalna krađa; razbojstvo, vandalizam uslijed pokušaja provale i razbojstva; </t>
  </si>
  <si>
    <r>
      <t xml:space="preserve">4. Izljev vode iz vodovodnih i kanalizacijskih cijevi, te ostalih cijevnih sustava i spremnika; </t>
    </r>
    <r>
      <rPr>
        <b/>
        <sz val="9"/>
        <color indexed="8"/>
        <rFont val="Calibri"/>
        <family val="2"/>
      </rPr>
      <t xml:space="preserve">gubitak vode: granica 8.000 EUR/p.š.d i godišnje - franšiza 150 EUR; </t>
    </r>
  </si>
  <si>
    <t>Nematrijalna imovina</t>
  </si>
  <si>
    <t xml:space="preserve">POPIS </t>
  </si>
  <si>
    <t>OIB</t>
  </si>
  <si>
    <t>Pravni subjekt / podružnica</t>
  </si>
  <si>
    <t>06519356648</t>
  </si>
  <si>
    <t>90663450050</t>
  </si>
  <si>
    <t>PŠ Križpolje</t>
  </si>
  <si>
    <t>PŠ Stajnica</t>
  </si>
  <si>
    <t>PŠ Križ Kamenica</t>
  </si>
  <si>
    <t xml:space="preserve"> PŠ Jezerane</t>
  </si>
  <si>
    <t>34496174953</t>
  </si>
  <si>
    <t>40367998243</t>
  </si>
  <si>
    <t>OŠ  KARLOBAG</t>
  </si>
  <si>
    <t xml:space="preserve"> 22853999037</t>
  </si>
  <si>
    <t>OŠ " ANŽ FRANKOPAN"  Kosinj</t>
  </si>
  <si>
    <t>Gornji Kosinj 49, 53203 Kosinj</t>
  </si>
  <si>
    <t>45145128760</t>
  </si>
  <si>
    <t>OŠ ANŽ FRANKOPAN, Kosinj</t>
  </si>
  <si>
    <t>17491836449</t>
  </si>
  <si>
    <t>OS A. G. MATOŠA</t>
  </si>
  <si>
    <t>PŠ Metajna</t>
  </si>
  <si>
    <t>PŠ Zubovići</t>
  </si>
  <si>
    <t>PŠ Jakišnica</t>
  </si>
  <si>
    <t>P.Š. Kolan</t>
  </si>
  <si>
    <t>SŠ OTOČAC</t>
  </si>
  <si>
    <t>Ćirila i Metoda 2, 53220 Otočac</t>
  </si>
  <si>
    <t>92358552068</t>
  </si>
  <si>
    <t>66972856501</t>
  </si>
  <si>
    <t>81497267075</t>
  </si>
  <si>
    <t>OŠ PLITVIČKA JEZERA</t>
  </si>
  <si>
    <t>PŠ Smoljanac</t>
  </si>
  <si>
    <t>PŠ Vaganac</t>
  </si>
  <si>
    <t>S.S.Kranjčević  1, 53270 Senj</t>
  </si>
  <si>
    <t>63722828625</t>
  </si>
  <si>
    <t>PŠ Krasno</t>
  </si>
  <si>
    <t>P.Š. Sv. Juraj</t>
  </si>
  <si>
    <t xml:space="preserve"> PŠ Vratnik</t>
  </si>
  <si>
    <t>30334844961</t>
  </si>
  <si>
    <t>PŠ Podlapača</t>
  </si>
  <si>
    <t>Učenički doma, A. Starčevića 4, Gospić</t>
  </si>
  <si>
    <t>19583077416</t>
  </si>
  <si>
    <t>STRUKOVNA ŠKOLA</t>
  </si>
  <si>
    <t xml:space="preserve">67749942551 </t>
  </si>
  <si>
    <t>Učenički dom, na adresi Trg Sv. Jurja 2, Pl. Jezera</t>
  </si>
  <si>
    <t>42238770846</t>
  </si>
  <si>
    <t>NA SPORAZUMNO UGOVORENU*</t>
  </si>
  <si>
    <t>OPREMA U KORIŠTENJU OD STRANE ŠKOLA ILI DANA NA KORIŠTENJE, DONIRANA I NEMA ZAVEDENU NABAVNU VRIJEDNOST, IZVANBILANČNA IMOVINA</t>
  </si>
  <si>
    <t>Osnovna ili srednja škola</t>
  </si>
  <si>
    <t>PREDMETI</t>
  </si>
  <si>
    <t>Godina izgradnje / zadnje konstrukcijske renovacije</t>
  </si>
  <si>
    <t>Kulturno dobro</t>
  </si>
  <si>
    <t>Površina m2</t>
  </si>
  <si>
    <t>Zgrada masivne gradnje -  škola</t>
  </si>
  <si>
    <t>1969.</t>
  </si>
  <si>
    <t>Sportska dvorana</t>
  </si>
  <si>
    <t>53234 Udbina, Podlapača BB, Podlapača</t>
  </si>
  <si>
    <t>1971.</t>
  </si>
  <si>
    <t>Jednokatna zgrada masivne građe</t>
  </si>
  <si>
    <t>1962/2008-2010</t>
  </si>
  <si>
    <t>OŠ "MILAN SEKLULIĆ"</t>
  </si>
  <si>
    <t>Domovinski Trg 2, 53244 Lovinac</t>
  </si>
  <si>
    <t>Zgrada masivne gradnje</t>
  </si>
  <si>
    <t>1964-195-1996</t>
  </si>
  <si>
    <t>Zgrada masivne građe jednokatna</t>
  </si>
  <si>
    <t>Izgradnja 1968.g. Rekonstrukcija 2019. g.</t>
  </si>
  <si>
    <t>Zgrada masivne građe sportska dvorana</t>
  </si>
  <si>
    <t>1961./2023.</t>
  </si>
  <si>
    <t>Zgrada masivne gradnje PŠ Smoljanac</t>
  </si>
  <si>
    <t>2003.</t>
  </si>
  <si>
    <t>2006./2007.</t>
  </si>
  <si>
    <t>Zgrada masivne gradnje SŠ PLITVIČKA JEZERA s pripadajućom sportskom dvoranom,</t>
  </si>
  <si>
    <t>Zadnja rekonstrukcija 2001. godine</t>
  </si>
  <si>
    <t>DA</t>
  </si>
  <si>
    <t>Zadnja rekonstrukcija 2008. godine</t>
  </si>
  <si>
    <t xml:space="preserve">Zgrada masivne gradnje (osnovne škole) </t>
  </si>
  <si>
    <t>1966/2005.</t>
  </si>
  <si>
    <t>Zgrada masivne gradnje sportska dvorana</t>
  </si>
  <si>
    <t>1998.</t>
  </si>
  <si>
    <t>Zgrada masivne gradnje, stara škola</t>
  </si>
  <si>
    <t>Nadstrešnica slabe gradnje</t>
  </si>
  <si>
    <t>2010.</t>
  </si>
  <si>
    <t>Zgrada masivne gradnje, PŠ Križpolje</t>
  </si>
  <si>
    <t>1961.</t>
  </si>
  <si>
    <t>1977.</t>
  </si>
  <si>
    <t>Školska zgrada Križ Kamenica</t>
  </si>
  <si>
    <t>Zgrada masivne gradnje, PŠ Jezerane</t>
  </si>
  <si>
    <t>1960/1970/1981/ - energetska obnova 2022</t>
  </si>
  <si>
    <t xml:space="preserve">OŠ " ANŽ FRANKOPAN, Gornji </t>
  </si>
  <si>
    <t>Kosinj 49, 53203 Kosinj</t>
  </si>
  <si>
    <t>1826.-godina izgradnje</t>
  </si>
  <si>
    <t>Zgrada masivne gradnje GIMNAZIJA GOSPIĆ</t>
  </si>
  <si>
    <t>1939. godina izgradnje/1945. godina rekonstrukcije</t>
  </si>
  <si>
    <t>2007.</t>
  </si>
  <si>
    <t>1939./1994.</t>
  </si>
  <si>
    <t>Zgrada masivne gradnje, stara zgrada prizemnica s potkrovljem</t>
  </si>
  <si>
    <t>1959./2021.</t>
  </si>
  <si>
    <t>Zgrada masivne gradnje "Vijadukt", katnica s potkrovljem</t>
  </si>
  <si>
    <t>1962./2020.</t>
  </si>
  <si>
    <t xml:space="preserve">Zgrada masivne gradnje, "Nova zgrada", dvokatnica s potkrovljem </t>
  </si>
  <si>
    <t>1985./2023.</t>
  </si>
  <si>
    <t>Zgrada masivne gradnje, "Dvorišna zgrada"</t>
  </si>
  <si>
    <t>1962./2017.</t>
  </si>
  <si>
    <t>Zgrada masivne gradnje - kotlovnica</t>
  </si>
  <si>
    <t>1999./2017.</t>
  </si>
  <si>
    <t>Zgrada masivne gradnje - nova sportska dvorana</t>
  </si>
  <si>
    <t>2005.</t>
  </si>
  <si>
    <t xml:space="preserve"> OŠ ZRINSKIH I FRANKOPANA</t>
  </si>
  <si>
    <t>K. Zvonimira 15, 53220 Otočac</t>
  </si>
  <si>
    <t>Zgrada masivne gradnje ZRINSKIH I FRANKOPANA</t>
  </si>
  <si>
    <t>1930./2000.</t>
  </si>
  <si>
    <t>Zgrada masivne gradnje Sportska dvorana O.Š.</t>
  </si>
  <si>
    <t>1971./2019.</t>
  </si>
  <si>
    <t>Zgrada mješovite gradnje PŠ Kuterevo</t>
  </si>
  <si>
    <t>1973.</t>
  </si>
  <si>
    <t>1947./1997.</t>
  </si>
  <si>
    <t>1964.</t>
  </si>
  <si>
    <t>1900./1998.</t>
  </si>
  <si>
    <t>1934./1997.</t>
  </si>
  <si>
    <t>1952./2004.</t>
  </si>
  <si>
    <t>1834./2003.</t>
  </si>
  <si>
    <t>1960./2019.</t>
  </si>
  <si>
    <t>1875./2004.-2005.</t>
  </si>
  <si>
    <t>nepoznata godina izgradnje/rekonstrukcija 1947.</t>
  </si>
  <si>
    <t>Stara cesta, Senj</t>
  </si>
  <si>
    <t>nepoznata godina izgradnje/rekonstrukcija 2005.</t>
  </si>
  <si>
    <t>S.S.Kranjčevića  1, 53270 Senj</t>
  </si>
  <si>
    <t>1974. / 2011.</t>
  </si>
  <si>
    <t>Krasno polje 92, 53274 Krasno</t>
  </si>
  <si>
    <t>Zgrada masivne gradnje PŠ Krasno</t>
  </si>
  <si>
    <t>1984.</t>
  </si>
  <si>
    <t>Bože Babića 3, 53284 Sveti Juraj</t>
  </si>
  <si>
    <t>Zgrada masivne gradnje P.Š. Sv. Juraj</t>
  </si>
  <si>
    <t>1920. / 1965.</t>
  </si>
  <si>
    <t>Vratnik 58, 53273 Vratnik</t>
  </si>
  <si>
    <t>Zgrada masivne gradnje PŠ Vratnik</t>
  </si>
  <si>
    <t>1982.</t>
  </si>
  <si>
    <t>1875/1974</t>
  </si>
  <si>
    <t>Zgrada masivne gradnje  A. G. MATOŠA</t>
  </si>
  <si>
    <t>Zgrada masivne gradnje PŠ Metajna</t>
  </si>
  <si>
    <t>Zgrada masivne gradnje PŠ Zubovići</t>
  </si>
  <si>
    <t>Zgrada masivne gradnje PŠ Jakišnica</t>
  </si>
  <si>
    <t>Zgrada masivne gradnje P.Š. Kolan</t>
  </si>
  <si>
    <t>53261 Križpolje, Križpolje bb</t>
  </si>
  <si>
    <t>53262, Stajnica, Stajnica bb</t>
  </si>
  <si>
    <t>53626 Jezerane, Jezerane bb</t>
  </si>
  <si>
    <t>Učenički dom Otočac</t>
  </si>
  <si>
    <t xml:space="preserve"> Trg Sv. Jurja 2, Pl. Jezera</t>
  </si>
  <si>
    <t>Zgrada masivne gradnje - Učenički dom</t>
  </si>
  <si>
    <t>Zgrada masivne gradnje, PŠ Hrvatski vitez Lukica Matanić</t>
  </si>
  <si>
    <r>
      <rPr>
        <sz val="10"/>
        <rFont val="Calibri"/>
        <family val="2"/>
      </rPr>
      <t>Zgrada mješovite gradnje,</t>
    </r>
    <r>
      <rPr>
        <sz val="10"/>
        <rFont val="Calibri"/>
        <family val="2"/>
      </rPr>
      <t xml:space="preserve"> PŠ Stajnica s pripadajućim stanom</t>
    </r>
  </si>
  <si>
    <t>Zgrada masivne gradnje PŠ Lipovlje</t>
  </si>
  <si>
    <t>Zgrada masivne gradnje PŠ Kompolje</t>
  </si>
  <si>
    <t>Zgrada masivne gradnje PŠ Hrvatsko polje</t>
  </si>
  <si>
    <t>Zgrada masivne gradnje PŠ  Prozor</t>
  </si>
  <si>
    <t>Zgrada masivne gradnje PŠ Čovići</t>
  </si>
  <si>
    <t>Zgrada masivne gradnje PŠ Ličko Lešće</t>
  </si>
  <si>
    <t>Zgrada masivne gradnje P.Š. Sinac</t>
  </si>
  <si>
    <t>Zgrada masivne gradnje P.Š. Vrhovine</t>
  </si>
  <si>
    <t>Zgrada masivne gradnje PŠ Švica</t>
  </si>
  <si>
    <t>Zgrada masivne gradnje PŠ Vagana</t>
  </si>
  <si>
    <t>Mukinje 19, 53231 Plitvička Jezera</t>
  </si>
  <si>
    <t xml:space="preserve"> A. Starčevića 4, Gospić</t>
  </si>
  <si>
    <t>Dvokatna zgrada masivne gradnje (strukovna škola) s pripadajućom sportskom dvoranom</t>
  </si>
  <si>
    <t>Dvokatna zgrada masivne gradnje Učeničkog doma</t>
  </si>
  <si>
    <t>FIGURICA 5, 23251 Kolan</t>
  </si>
  <si>
    <t>JAKIŠNICA 274, 53294 Lun</t>
  </si>
  <si>
    <t>DRAŽICA 18, 53296 Zubovići</t>
  </si>
  <si>
    <t xml:space="preserve"> Put mrke punte 23, 53296 Metajna</t>
  </si>
  <si>
    <t>Zelenu put 1,53291 Novalja,</t>
  </si>
  <si>
    <t>SMOLJANAC, 53231 Smoljanac</t>
  </si>
  <si>
    <t>VAGANAC, 53212 Vaganac</t>
  </si>
  <si>
    <t>Švica 95, 53220 Švica - Otočac</t>
  </si>
  <si>
    <t>Senjska 32, 53223 Vrhovine - Otočac</t>
  </si>
  <si>
    <t>Sinac 351, 53224 Sinac - Otočac</t>
  </si>
  <si>
    <t>LIČKO LEŠĆE 202B, 53224 Ličko Lešće  - Otočac</t>
  </si>
  <si>
    <t>ČOVIĆI 113, 53224 Čovići</t>
  </si>
  <si>
    <t>Prozor 80, 53220 Prozor - Otočac</t>
  </si>
  <si>
    <t>Hrvatsko Polje 17A, 53220 Hrvatsko Polje - Otočac</t>
  </si>
  <si>
    <t>Kompolje 139, 53220 Kompolje - Otočac</t>
  </si>
  <si>
    <t>Lipovlje bb, 53225 Lipovlje - Otočac</t>
  </si>
  <si>
    <t>Kuterevo 94 A, 53220 Kuterevo</t>
  </si>
  <si>
    <t>Objekt za pružanje socijalnih usluga LSŽ</t>
  </si>
  <si>
    <t>1969. god / renbovacija 2023</t>
  </si>
  <si>
    <t>obiteljska kuća sa okućnicom</t>
  </si>
  <si>
    <t>DI Učenički dom - OTOČAC</t>
  </si>
  <si>
    <t>Fortička 2, Otočac</t>
  </si>
  <si>
    <t>potrebni podaci</t>
  </si>
  <si>
    <t>Ugovorena vrijednost prema tablici objekata</t>
  </si>
  <si>
    <t>Otočac</t>
  </si>
  <si>
    <t>Procijenjena nova građevinska vrijednost EUR prema etalonu ministarstva 997EUR/m2</t>
  </si>
  <si>
    <t>U sklupu imovine OŠ Otočac</t>
  </si>
  <si>
    <t>53261 Križ Kamenica, Križ Kamenica bb</t>
  </si>
  <si>
    <t>OIB: 40774389207</t>
  </si>
  <si>
    <t>Dr. Franje Tuđmana 4,
53000 GOSPIĆ</t>
  </si>
  <si>
    <t>LIČKO-SENJSKA ŽUPANIJA</t>
  </si>
  <si>
    <t xml:space="preserve">LIČKO-SENJSKA ŽUPANIJA </t>
  </si>
  <si>
    <t>Objekt za  pružanje socijalnih usluga LSŽ</t>
  </si>
  <si>
    <t>X</t>
  </si>
  <si>
    <t>GRAĐEVINSKI OBJEKTI i njihovi idealni dijelovi uključujući vodovodnu, kanalizacijsku, kabelsku , telefonsku, plinsku i električnu mrežu izvan građevinskih objekta, a u vlasništvu ili pod upravljanjem osiguranika, kao i svi ostali sastavni dijelovi građevinskih objekta u sustavu osiguranika ( rampe, ograda, kontejneri kao objekti, privremeni i stalni montažni objekti, nadstrešnice, dvorišta, zajednički dijelovi zgrada u slučaju više suvlasnika, sportske dvorane, vanjska igrališta, uređene parkirne površine,itd.)</t>
  </si>
</sst>
</file>

<file path=xl/styles.xml><?xml version="1.0" encoding="utf-8"?>
<styleSheet xmlns="http://schemas.openxmlformats.org/spreadsheetml/2006/main">
  <numFmts count="3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mmm/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\ &quot;kn&quot;"/>
    <numFmt numFmtId="172" formatCode="_-* #,##0.00\ [$€-1]_-;\-* #,##0.00\ [$€-1]_-;_-* &quot;-&quot;??\ [$€-1]_-;_-@_-"/>
    <numFmt numFmtId="173" formatCode="_-* #,##0.00\ [$kn-41A]_-;\-* #,##0.00\ [$kn-41A]_-;_-* &quot;-&quot;??\ [$kn-41A]_-;_-@_-"/>
    <numFmt numFmtId="174" formatCode="#,##0;[Red]\-#,##0;#"/>
    <numFmt numFmtId="175" formatCode="#,##0\ \ \ \ \ \ \ \ \ \ ;#,##0;#"/>
    <numFmt numFmtId="176" formatCode="_-[$$-409]* #,##0.00_ ;_-[$$-409]* \-#,##0.00\ ;_-[$$-409]* &quot;-&quot;??_ ;_-@_ "/>
    <numFmt numFmtId="177" formatCode="#,##0.00\ [$EUR]"/>
    <numFmt numFmtId="178" formatCode="#,##0.00\ [$€-1];[Red]\-#,##0.00\ [$€-1]"/>
    <numFmt numFmtId="179" formatCode="#,##0.000\ &quot;kn&quot;;\-#,##0.000\ &quot;kn&quot;"/>
    <numFmt numFmtId="180" formatCode="#,##0.0000\ &quot;kn&quot;;\-#,##0.0000\ &quot;kn&quot;"/>
    <numFmt numFmtId="181" formatCode="#,##0.00000\ &quot;kn&quot;;\-#,##0.00000\ &quot;kn&quot;"/>
    <numFmt numFmtId="182" formatCode="#,##0.000000\ &quot;kn&quot;;\-#,##0.000000\ &quot;kn&quot;"/>
    <numFmt numFmtId="183" formatCode="[$-41A]d\.\ mmmm\ yyyy\."/>
    <numFmt numFmtId="184" formatCode="[$-F800]dddd\,\ mmmm\ dd\,\ yyyy"/>
    <numFmt numFmtId="185" formatCode="#,##0.00\ [$EUR];\-#,##0.00\ [$EUR]"/>
    <numFmt numFmtId="186" formatCode="#,##0.00_ ;\-#,##0.00\ "/>
    <numFmt numFmtId="187" formatCode="_-* #,##0.00\ [$EUR]_-;\-* #,##0.00\ [$EUR]_-;_-* &quot;-&quot;??\ [$EUR]_-;_-@_-"/>
    <numFmt numFmtId="188" formatCode="#,##0.00\ [$€-1]"/>
    <numFmt numFmtId="189" formatCode="_(&quot;kn&quot;* #,##0.00_);_(&quot;kn&quot;* \(#,##0.00\);_(&quot;kn&quot;* &quot;-&quot;??_);_(@_)"/>
    <numFmt numFmtId="190" formatCode="#,##0\ &quot;kn&quot;"/>
    <numFmt numFmtId="191" formatCode="#,##0.00;[Red]#,##0.00"/>
    <numFmt numFmtId="192" formatCode="0.0%"/>
    <numFmt numFmtId="193" formatCode="#,##0.0"/>
    <numFmt numFmtId="194" formatCode="#,##0.00\ &quot;€&quot;"/>
  </numFmts>
  <fonts count="86">
    <font>
      <sz val="10"/>
      <name val="Arial"/>
      <family val="0"/>
    </font>
    <font>
      <sz val="9"/>
      <name val="Arial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9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Arial"/>
      <family val="2"/>
    </font>
    <font>
      <b/>
      <i/>
      <sz val="9"/>
      <color indexed="8"/>
      <name val="Calibri"/>
      <family val="2"/>
    </font>
    <font>
      <sz val="9"/>
      <name val="Calibri"/>
      <family val="2"/>
    </font>
    <font>
      <b/>
      <sz val="9"/>
      <color indexed="9"/>
      <name val="Calibri"/>
      <family val="2"/>
    </font>
    <font>
      <b/>
      <sz val="11"/>
      <color indexed="22"/>
      <name val="Arial"/>
      <family val="2"/>
    </font>
    <font>
      <b/>
      <sz val="9"/>
      <color indexed="8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1"/>
      <color indexed="9"/>
      <name val="Arial"/>
      <family val="2"/>
    </font>
    <font>
      <sz val="10"/>
      <color indexed="9"/>
      <name val="Arial"/>
      <family val="2"/>
    </font>
    <font>
      <sz val="9"/>
      <color indexed="8"/>
      <name val="Arial"/>
      <family val="2"/>
    </font>
    <font>
      <b/>
      <sz val="12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theme="1"/>
      <name val="Calibri"/>
      <family val="2"/>
    </font>
    <font>
      <b/>
      <sz val="9"/>
      <color theme="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i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1"/>
      <color theme="0" tint="-0.04997999966144562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</font>
    <font>
      <sz val="10"/>
      <color theme="0" tint="-0.04997999966144562"/>
      <name val="Arial"/>
      <family val="2"/>
    </font>
    <font>
      <b/>
      <sz val="10"/>
      <color theme="0" tint="-0.04997999966144562"/>
      <name val="Arial"/>
      <family val="2"/>
    </font>
    <font>
      <b/>
      <sz val="11"/>
      <color theme="0"/>
      <name val="Arial"/>
      <family val="2"/>
    </font>
    <font>
      <sz val="10"/>
      <color theme="0"/>
      <name val="Arial"/>
      <family val="2"/>
    </font>
    <font>
      <sz val="9"/>
      <color theme="1"/>
      <name val="Arial"/>
      <family val="2"/>
    </font>
    <font>
      <b/>
      <sz val="12"/>
      <color theme="1"/>
      <name val="Calibri"/>
      <family val="2"/>
    </font>
    <font>
      <sz val="10"/>
      <color theme="1" tint="0.04998999834060669"/>
      <name val="Calibri"/>
      <family val="2"/>
    </font>
    <font>
      <b/>
      <sz val="10"/>
      <color theme="1" tint="0.04998999834060669"/>
      <name val="Calibri"/>
      <family val="2"/>
    </font>
    <font>
      <sz val="16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double"/>
      <bottom style="double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medium"/>
      <right style="thin"/>
      <top style="double"/>
      <bottom style="double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 style="medium"/>
    </border>
    <border>
      <left style="thin"/>
      <right style="thin"/>
      <top/>
      <bottom style="double"/>
    </border>
    <border>
      <left style="medium"/>
      <right style="thin"/>
      <top/>
      <bottom style="double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/>
      <bottom style="double"/>
    </border>
    <border>
      <left style="thin"/>
      <right style="medium"/>
      <top style="double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double"/>
    </border>
    <border>
      <left style="thin"/>
      <right style="medium"/>
      <top style="double"/>
      <bottom style="double"/>
    </border>
    <border>
      <left style="thin"/>
      <right style="medium"/>
      <top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/>
    </border>
    <border>
      <left style="medium"/>
      <right style="thin"/>
      <top style="double"/>
      <bottom/>
    </border>
    <border>
      <left style="medium"/>
      <right style="thin"/>
      <top/>
      <bottom/>
    </border>
    <border>
      <left style="thin"/>
      <right style="thin"/>
      <top style="double"/>
      <bottom/>
    </border>
    <border>
      <left style="thin"/>
      <right style="thin"/>
      <top>
        <color indexed="63"/>
      </top>
      <bottom/>
    </border>
    <border>
      <left style="medium"/>
      <right style="thin"/>
      <top/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0" fillId="20" borderId="1" applyNumberFormat="0" applyFont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48" fillId="2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51" fillId="28" borderId="2" applyNumberFormat="0" applyAlignment="0" applyProtection="0"/>
    <xf numFmtId="0" fontId="52" fillId="28" borderId="3" applyNumberFormat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59" fillId="0" borderId="0">
      <alignment/>
      <protection/>
    </xf>
    <xf numFmtId="0" fontId="46" fillId="0" borderId="0">
      <alignment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0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31" borderId="8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211">
    <xf numFmtId="0" fontId="0" fillId="0" borderId="0" xfId="0" applyAlignment="1">
      <alignment/>
    </xf>
    <xf numFmtId="0" fontId="46" fillId="0" borderId="0" xfId="0" applyFont="1" applyAlignment="1">
      <alignment/>
    </xf>
    <xf numFmtId="0" fontId="1" fillId="0" borderId="0" xfId="0" applyFont="1" applyAlignment="1">
      <alignment/>
    </xf>
    <xf numFmtId="0" fontId="67" fillId="0" borderId="0" xfId="0" applyFont="1" applyAlignment="1">
      <alignment/>
    </xf>
    <xf numFmtId="0" fontId="68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69" fillId="33" borderId="0" xfId="0" applyFont="1" applyFill="1" applyAlignment="1">
      <alignment/>
    </xf>
    <xf numFmtId="0" fontId="1" fillId="0" borderId="0" xfId="0" applyFont="1" applyBorder="1" applyAlignment="1">
      <alignment/>
    </xf>
    <xf numFmtId="0" fontId="70" fillId="33" borderId="0" xfId="0" applyFont="1" applyFill="1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69" fillId="0" borderId="0" xfId="0" applyFont="1" applyFill="1" applyAlignment="1">
      <alignment/>
    </xf>
    <xf numFmtId="0" fontId="0" fillId="0" borderId="0" xfId="0" applyFill="1" applyAlignment="1">
      <alignment/>
    </xf>
    <xf numFmtId="0" fontId="1" fillId="0" borderId="0" xfId="0" applyFont="1" applyAlignment="1">
      <alignment vertical="center"/>
    </xf>
    <xf numFmtId="0" fontId="65" fillId="0" borderId="0" xfId="0" applyFont="1" applyBorder="1" applyAlignment="1">
      <alignment horizontal="right" vertical="center"/>
    </xf>
    <xf numFmtId="0" fontId="71" fillId="0" borderId="0" xfId="0" applyFont="1" applyAlignment="1">
      <alignment vertical="center"/>
    </xf>
    <xf numFmtId="0" fontId="70" fillId="33" borderId="10" xfId="0" applyFont="1" applyFill="1" applyBorder="1" applyAlignment="1">
      <alignment vertical="center"/>
    </xf>
    <xf numFmtId="0" fontId="69" fillId="33" borderId="11" xfId="0" applyFont="1" applyFill="1" applyBorder="1" applyAlignment="1">
      <alignment/>
    </xf>
    <xf numFmtId="0" fontId="72" fillId="34" borderId="12" xfId="33" applyFont="1" applyFill="1" applyBorder="1" applyAlignment="1">
      <alignment vertical="center" wrapText="1" shrinkToFit="1"/>
    </xf>
    <xf numFmtId="0" fontId="72" fillId="34" borderId="12" xfId="33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vertical="center" wrapText="1"/>
    </xf>
    <xf numFmtId="173" fontId="32" fillId="35" borderId="12" xfId="0" applyNumberFormat="1" applyFont="1" applyFill="1" applyBorder="1" applyAlignment="1">
      <alignment horizontal="center" vertical="center"/>
    </xf>
    <xf numFmtId="0" fontId="67" fillId="0" borderId="12" xfId="0" applyFont="1" applyFill="1" applyBorder="1" applyAlignment="1">
      <alignment vertical="center" wrapText="1"/>
    </xf>
    <xf numFmtId="0" fontId="73" fillId="33" borderId="12" xfId="0" applyFont="1" applyFill="1" applyBorder="1" applyAlignment="1">
      <alignment horizontal="center" vertical="center"/>
    </xf>
    <xf numFmtId="0" fontId="73" fillId="33" borderId="12" xfId="0" applyFont="1" applyFill="1" applyBorder="1" applyAlignment="1">
      <alignment horizontal="center" vertical="center" wrapText="1"/>
    </xf>
    <xf numFmtId="0" fontId="65" fillId="0" borderId="12" xfId="0" applyFont="1" applyBorder="1" applyAlignment="1">
      <alignment horizontal="right" vertical="center"/>
    </xf>
    <xf numFmtId="0" fontId="74" fillId="36" borderId="12" xfId="0" applyNumberFormat="1" applyFont="1" applyFill="1" applyBorder="1" applyAlignment="1">
      <alignment horizontal="center" vertical="center"/>
    </xf>
    <xf numFmtId="0" fontId="75" fillId="0" borderId="0" xfId="0" applyFont="1" applyAlignment="1">
      <alignment vertical="center"/>
    </xf>
    <xf numFmtId="177" fontId="76" fillId="0" borderId="12" xfId="74" applyNumberFormat="1" applyFont="1" applyBorder="1" applyAlignment="1">
      <alignment horizontal="center" vertical="center" wrapText="1"/>
    </xf>
    <xf numFmtId="177" fontId="76" fillId="0" borderId="12" xfId="74" applyNumberFormat="1" applyFont="1" applyBorder="1" applyAlignment="1">
      <alignment horizontal="center" vertical="center"/>
    </xf>
    <xf numFmtId="177" fontId="1" fillId="0" borderId="0" xfId="0" applyNumberFormat="1" applyFont="1" applyAlignment="1">
      <alignment/>
    </xf>
    <xf numFmtId="187" fontId="1" fillId="0" borderId="0" xfId="0" applyNumberFormat="1" applyFont="1" applyAlignment="1">
      <alignment/>
    </xf>
    <xf numFmtId="177" fontId="67" fillId="35" borderId="12" xfId="0" applyNumberFormat="1" applyFont="1" applyFill="1" applyBorder="1" applyAlignment="1">
      <alignment horizontal="right" vertical="center"/>
    </xf>
    <xf numFmtId="177" fontId="67" fillId="35" borderId="12" xfId="0" applyNumberFormat="1" applyFont="1" applyFill="1" applyBorder="1" applyAlignment="1">
      <alignment vertical="center"/>
    </xf>
    <xf numFmtId="177" fontId="32" fillId="35" borderId="12" xfId="0" applyNumberFormat="1" applyFont="1" applyFill="1" applyBorder="1" applyAlignment="1">
      <alignment horizontal="right" vertical="center"/>
    </xf>
    <xf numFmtId="177" fontId="69" fillId="33" borderId="0" xfId="0" applyNumberFormat="1" applyFont="1" applyFill="1" applyAlignment="1">
      <alignment/>
    </xf>
    <xf numFmtId="177" fontId="7" fillId="0" borderId="0" xfId="0" applyNumberFormat="1" applyFont="1" applyAlignment="1">
      <alignment/>
    </xf>
    <xf numFmtId="177" fontId="71" fillId="0" borderId="12" xfId="74" applyNumberFormat="1" applyFont="1" applyBorder="1" applyAlignment="1">
      <alignment vertical="center"/>
    </xf>
    <xf numFmtId="177" fontId="71" fillId="37" borderId="12" xfId="0" applyNumberFormat="1" applyFont="1" applyFill="1" applyBorder="1" applyAlignment="1">
      <alignment/>
    </xf>
    <xf numFmtId="177" fontId="77" fillId="36" borderId="11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3" fontId="71" fillId="0" borderId="12" xfId="74" applyNumberFormat="1" applyFont="1" applyBorder="1" applyAlignment="1">
      <alignment vertical="center"/>
    </xf>
    <xf numFmtId="3" fontId="71" fillId="0" borderId="12" xfId="74" applyNumberFormat="1" applyFont="1" applyBorder="1" applyAlignment="1">
      <alignment horizontal="center" vertical="center"/>
    </xf>
    <xf numFmtId="177" fontId="70" fillId="33" borderId="0" xfId="0" applyNumberFormat="1" applyFont="1" applyFill="1" applyAlignment="1">
      <alignment vertical="center"/>
    </xf>
    <xf numFmtId="177" fontId="70" fillId="33" borderId="0" xfId="0" applyNumberFormat="1" applyFont="1" applyFill="1" applyAlignment="1">
      <alignment vertical="top"/>
    </xf>
    <xf numFmtId="177" fontId="78" fillId="36" borderId="12" xfId="0" applyNumberFormat="1" applyFont="1" applyFill="1" applyBorder="1" applyAlignment="1">
      <alignment vertical="center"/>
    </xf>
    <xf numFmtId="177" fontId="77" fillId="36" borderId="12" xfId="0" applyNumberFormat="1" applyFont="1" applyFill="1" applyBorder="1" applyAlignment="1">
      <alignment/>
    </xf>
    <xf numFmtId="177" fontId="79" fillId="38" borderId="12" xfId="0" applyNumberFormat="1" applyFont="1" applyFill="1" applyBorder="1" applyAlignment="1">
      <alignment horizontal="center" vertical="center" wrapText="1"/>
    </xf>
    <xf numFmtId="177" fontId="79" fillId="39" borderId="12" xfId="0" applyNumberFormat="1" applyFont="1" applyFill="1" applyBorder="1" applyAlignment="1">
      <alignment horizontal="center" vertical="center" wrapText="1"/>
    </xf>
    <xf numFmtId="177" fontId="0" fillId="37" borderId="12" xfId="0" applyNumberFormat="1" applyFont="1" applyFill="1" applyBorder="1" applyAlignment="1">
      <alignment/>
    </xf>
    <xf numFmtId="177" fontId="0" fillId="37" borderId="12" xfId="0" applyNumberFormat="1" applyFill="1" applyBorder="1" applyAlignment="1">
      <alignment/>
    </xf>
    <xf numFmtId="177" fontId="0" fillId="0" borderId="12" xfId="0" applyNumberFormat="1" applyBorder="1" applyAlignment="1">
      <alignment/>
    </xf>
    <xf numFmtId="177" fontId="0" fillId="0" borderId="12" xfId="0" applyNumberFormat="1" applyFont="1" applyBorder="1" applyAlignment="1">
      <alignment horizontal="right" vertical="center"/>
    </xf>
    <xf numFmtId="177" fontId="80" fillId="38" borderId="12" xfId="74" applyNumberFormat="1" applyFont="1" applyFill="1" applyBorder="1" applyAlignment="1">
      <alignment vertical="center"/>
    </xf>
    <xf numFmtId="177" fontId="80" fillId="39" borderId="12" xfId="74" applyNumberFormat="1" applyFont="1" applyFill="1" applyBorder="1" applyAlignment="1">
      <alignment horizontal="center" vertical="center"/>
    </xf>
    <xf numFmtId="177" fontId="77" fillId="36" borderId="10" xfId="0" applyNumberFormat="1" applyFont="1" applyFill="1" applyBorder="1" applyAlignment="1">
      <alignment/>
    </xf>
    <xf numFmtId="177" fontId="77" fillId="36" borderId="13" xfId="0" applyNumberFormat="1" applyFont="1" applyFill="1" applyBorder="1" applyAlignment="1">
      <alignment/>
    </xf>
    <xf numFmtId="177" fontId="70" fillId="38" borderId="11" xfId="0" applyNumberFormat="1" applyFont="1" applyFill="1" applyBorder="1" applyAlignment="1">
      <alignment vertical="center"/>
    </xf>
    <xf numFmtId="177" fontId="70" fillId="39" borderId="12" xfId="74" applyNumberFormat="1" applyFont="1" applyFill="1" applyBorder="1" applyAlignment="1">
      <alignment vertical="center"/>
    </xf>
    <xf numFmtId="3" fontId="80" fillId="38" borderId="12" xfId="74" applyNumberFormat="1" applyFont="1" applyFill="1" applyBorder="1" applyAlignment="1">
      <alignment vertical="center"/>
    </xf>
    <xf numFmtId="3" fontId="80" fillId="39" borderId="12" xfId="74" applyNumberFormat="1" applyFont="1" applyFill="1" applyBorder="1" applyAlignment="1">
      <alignment horizontal="center" vertical="center"/>
    </xf>
    <xf numFmtId="0" fontId="0" fillId="0" borderId="0" xfId="0" applyAlignment="1">
      <alignment wrapText="1"/>
    </xf>
    <xf numFmtId="0" fontId="81" fillId="0" borderId="0" xfId="0" applyFont="1" applyAlignment="1">
      <alignment vertical="center" wrapText="1"/>
    </xf>
    <xf numFmtId="0" fontId="0" fillId="0" borderId="0" xfId="0" applyFont="1" applyAlignment="1">
      <alignment horizontal="left" vertical="center" wrapText="1" shrinkToFit="1"/>
    </xf>
    <xf numFmtId="0" fontId="5" fillId="2" borderId="12" xfId="0" applyFont="1" applyFill="1" applyBorder="1" applyAlignment="1">
      <alignment horizontal="center"/>
    </xf>
    <xf numFmtId="0" fontId="6" fillId="0" borderId="12" xfId="0" applyFont="1" applyBorder="1" applyAlignment="1">
      <alignment/>
    </xf>
    <xf numFmtId="172" fontId="6" fillId="0" borderId="12" xfId="0" applyNumberFormat="1" applyFont="1" applyBorder="1" applyAlignment="1">
      <alignment/>
    </xf>
    <xf numFmtId="0" fontId="5" fillId="2" borderId="12" xfId="0" applyFont="1" applyFill="1" applyBorder="1" applyAlignment="1">
      <alignment/>
    </xf>
    <xf numFmtId="172" fontId="5" fillId="2" borderId="12" xfId="0" applyNumberFormat="1" applyFont="1" applyFill="1" applyBorder="1" applyAlignment="1">
      <alignment/>
    </xf>
    <xf numFmtId="172" fontId="6" fillId="0" borderId="14" xfId="0" applyNumberFormat="1" applyFont="1" applyBorder="1" applyAlignment="1">
      <alignment vertical="center"/>
    </xf>
    <xf numFmtId="0" fontId="5" fillId="0" borderId="12" xfId="0" applyFont="1" applyBorder="1" applyAlignment="1">
      <alignment horizontal="left" vertical="center" wrapText="1"/>
    </xf>
    <xf numFmtId="0" fontId="82" fillId="0" borderId="12" xfId="0" applyFont="1" applyBorder="1" applyAlignment="1">
      <alignment horizontal="left" vertical="center" wrapText="1"/>
    </xf>
    <xf numFmtId="0" fontId="7" fillId="0" borderId="0" xfId="0" applyFont="1" applyAlignment="1">
      <alignment wrapText="1"/>
    </xf>
    <xf numFmtId="49" fontId="83" fillId="0" borderId="15" xfId="0" applyNumberFormat="1" applyFont="1" applyBorder="1" applyAlignment="1">
      <alignment horizontal="center" vertical="center" wrapText="1"/>
    </xf>
    <xf numFmtId="49" fontId="83" fillId="0" borderId="16" xfId="0" applyNumberFormat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81" fillId="0" borderId="0" xfId="0" applyFont="1" applyAlignment="1">
      <alignment vertical="center"/>
    </xf>
    <xf numFmtId="49" fontId="7" fillId="0" borderId="16" xfId="0" applyNumberFormat="1" applyFont="1" applyBorder="1" applyAlignment="1">
      <alignment horizontal="center" vertical="center" wrapText="1"/>
    </xf>
    <xf numFmtId="0" fontId="6" fillId="0" borderId="0" xfId="0" applyFont="1" applyAlignment="1">
      <alignment/>
    </xf>
    <xf numFmtId="49" fontId="83" fillId="0" borderId="17" xfId="0" applyNumberFormat="1" applyFont="1" applyBorder="1" applyAlignment="1">
      <alignment horizontal="center" vertical="center" wrapText="1" shrinkToFit="1"/>
    </xf>
    <xf numFmtId="172" fontId="32" fillId="40" borderId="1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172" fontId="72" fillId="40" borderId="12" xfId="0" applyNumberFormat="1" applyFont="1" applyFill="1" applyBorder="1" applyAlignment="1">
      <alignment horizontal="center" vertical="center" wrapText="1"/>
    </xf>
    <xf numFmtId="49" fontId="83" fillId="0" borderId="0" xfId="0" applyNumberFormat="1" applyFont="1" applyAlignment="1">
      <alignment horizontal="left" vertical="center"/>
    </xf>
    <xf numFmtId="49" fontId="83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/>
    </xf>
    <xf numFmtId="49" fontId="7" fillId="0" borderId="16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 wrapText="1"/>
    </xf>
    <xf numFmtId="49" fontId="83" fillId="0" borderId="18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49" fontId="83" fillId="0" borderId="12" xfId="0" applyNumberFormat="1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/>
    </xf>
    <xf numFmtId="4" fontId="7" fillId="0" borderId="12" xfId="0" applyNumberFormat="1" applyFont="1" applyBorder="1" applyAlignment="1">
      <alignment horizontal="center" vertical="center"/>
    </xf>
    <xf numFmtId="49" fontId="83" fillId="0" borderId="19" xfId="0" applyNumberFormat="1" applyFont="1" applyBorder="1" applyAlignment="1">
      <alignment horizontal="center" vertical="center" wrapText="1" shrinkToFit="1"/>
    </xf>
    <xf numFmtId="49" fontId="83" fillId="0" borderId="19" xfId="0" applyNumberFormat="1" applyFont="1" applyBorder="1" applyAlignment="1">
      <alignment horizontal="center" vertical="center" wrapText="1" shrinkToFit="1"/>
    </xf>
    <xf numFmtId="0" fontId="7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 shrinkToFi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4" fillId="0" borderId="20" xfId="0" applyFont="1" applyBorder="1" applyAlignment="1">
      <alignment vertical="center"/>
    </xf>
    <xf numFmtId="0" fontId="84" fillId="0" borderId="21" xfId="0" applyFont="1" applyBorder="1" applyAlignment="1">
      <alignment vertical="center" wrapText="1"/>
    </xf>
    <xf numFmtId="0" fontId="44" fillId="0" borderId="21" xfId="0" applyFont="1" applyBorder="1" applyAlignment="1">
      <alignment vertical="center"/>
    </xf>
    <xf numFmtId="0" fontId="44" fillId="0" borderId="21" xfId="0" applyFont="1" applyBorder="1" applyAlignment="1">
      <alignment/>
    </xf>
    <xf numFmtId="4" fontId="44" fillId="0" borderId="21" xfId="0" applyNumberFormat="1" applyFont="1" applyBorder="1" applyAlignment="1">
      <alignment/>
    </xf>
    <xf numFmtId="0" fontId="0" fillId="0" borderId="19" xfId="0" applyBorder="1" applyAlignment="1">
      <alignment horizontal="center" vertical="center"/>
    </xf>
    <xf numFmtId="49" fontId="83" fillId="0" borderId="22" xfId="0" applyNumberFormat="1" applyFont="1" applyBorder="1" applyAlignment="1">
      <alignment horizontal="center" vertical="center" wrapText="1" shrinkToFit="1"/>
    </xf>
    <xf numFmtId="49" fontId="7" fillId="0" borderId="12" xfId="0" applyNumberFormat="1" applyFont="1" applyBorder="1" applyAlignment="1">
      <alignment horizontal="center" vertical="center" wrapText="1"/>
    </xf>
    <xf numFmtId="49" fontId="83" fillId="0" borderId="19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44" fillId="0" borderId="21" xfId="0" applyFont="1" applyBorder="1" applyAlignment="1">
      <alignment wrapText="1"/>
    </xf>
    <xf numFmtId="0" fontId="0" fillId="0" borderId="0" xfId="0" applyFont="1" applyAlignment="1">
      <alignment/>
    </xf>
    <xf numFmtId="49" fontId="7" fillId="0" borderId="23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49" fontId="83" fillId="0" borderId="25" xfId="0" applyNumberFormat="1" applyFont="1" applyBorder="1" applyAlignment="1">
      <alignment horizontal="center" vertical="center" wrapText="1" shrinkToFit="1"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26" xfId="0" applyFont="1" applyBorder="1" applyAlignment="1">
      <alignment/>
    </xf>
    <xf numFmtId="49" fontId="83" fillId="0" borderId="17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wrapText="1"/>
    </xf>
    <xf numFmtId="0" fontId="6" fillId="0" borderId="0" xfId="0" applyFont="1" applyAlignment="1">
      <alignment wrapText="1"/>
    </xf>
    <xf numFmtId="49" fontId="83" fillId="0" borderId="12" xfId="0" applyNumberFormat="1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4" borderId="0" xfId="0" applyFont="1" applyFill="1" applyAlignment="1">
      <alignment/>
    </xf>
    <xf numFmtId="3" fontId="7" fillId="4" borderId="26" xfId="0" applyNumberFormat="1" applyFont="1" applyFill="1" applyBorder="1" applyAlignment="1">
      <alignment horizontal="center" vertical="center" wrapText="1"/>
    </xf>
    <xf numFmtId="3" fontId="7" fillId="4" borderId="27" xfId="0" applyNumberFormat="1" applyFont="1" applyFill="1" applyBorder="1" applyAlignment="1">
      <alignment horizontal="right" vertical="center"/>
    </xf>
    <xf numFmtId="3" fontId="44" fillId="4" borderId="28" xfId="0" applyNumberFormat="1" applyFont="1" applyFill="1" applyBorder="1" applyAlignment="1">
      <alignment horizontal="right" vertical="center"/>
    </xf>
    <xf numFmtId="0" fontId="0" fillId="33" borderId="13" xfId="0" applyFont="1" applyFill="1" applyBorder="1" applyAlignment="1">
      <alignment/>
    </xf>
    <xf numFmtId="0" fontId="5" fillId="2" borderId="12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49" fontId="83" fillId="0" borderId="25" xfId="0" applyNumberFormat="1" applyFont="1" applyBorder="1" applyAlignment="1">
      <alignment horizontal="center" vertical="center"/>
    </xf>
    <xf numFmtId="0" fontId="7" fillId="0" borderId="0" xfId="0" applyFont="1" applyFill="1" applyAlignment="1">
      <alignment/>
    </xf>
    <xf numFmtId="49" fontId="83" fillId="0" borderId="29" xfId="0" applyNumberFormat="1" applyFont="1" applyBorder="1" applyAlignment="1">
      <alignment horizontal="center" vertical="center" wrapText="1" shrinkToFit="1"/>
    </xf>
    <xf numFmtId="49" fontId="83" fillId="0" borderId="30" xfId="0" applyNumberFormat="1" applyFont="1" applyBorder="1" applyAlignment="1">
      <alignment horizontal="center" vertical="center" wrapText="1" shrinkToFit="1"/>
    </xf>
    <xf numFmtId="49" fontId="83" fillId="0" borderId="31" xfId="0" applyNumberFormat="1" applyFont="1" applyBorder="1" applyAlignment="1">
      <alignment horizontal="center" vertical="center" wrapText="1" shrinkToFit="1"/>
    </xf>
    <xf numFmtId="49" fontId="83" fillId="0" borderId="32" xfId="0" applyNumberFormat="1" applyFont="1" applyBorder="1" applyAlignment="1">
      <alignment horizontal="center" vertical="center" wrapText="1" shrinkToFit="1"/>
    </xf>
    <xf numFmtId="49" fontId="7" fillId="0" borderId="29" xfId="0" applyNumberFormat="1" applyFont="1" applyBorder="1" applyAlignment="1">
      <alignment horizontal="center" vertical="center" wrapText="1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49" fontId="7" fillId="0" borderId="33" xfId="0" applyNumberFormat="1" applyFont="1" applyBorder="1" applyAlignment="1">
      <alignment horizontal="center" vertical="center" wrapText="1"/>
    </xf>
    <xf numFmtId="49" fontId="7" fillId="0" borderId="17" xfId="0" applyNumberFormat="1" applyFont="1" applyBorder="1" applyAlignment="1">
      <alignment horizontal="center" vertical="center" wrapText="1"/>
    </xf>
    <xf numFmtId="49" fontId="7" fillId="0" borderId="32" xfId="0" applyNumberFormat="1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 wrapText="1"/>
    </xf>
    <xf numFmtId="49" fontId="7" fillId="0" borderId="35" xfId="0" applyNumberFormat="1" applyFont="1" applyBorder="1" applyAlignment="1">
      <alignment horizontal="center" vertical="center" wrapText="1"/>
    </xf>
    <xf numFmtId="49" fontId="7" fillId="0" borderId="34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 wrapText="1"/>
    </xf>
    <xf numFmtId="49" fontId="7" fillId="0" borderId="36" xfId="0" applyNumberFormat="1" applyFont="1" applyBorder="1" applyAlignment="1">
      <alignment horizontal="center" vertical="center" wrapText="1"/>
    </xf>
    <xf numFmtId="49" fontId="7" fillId="0" borderId="37" xfId="0" applyNumberFormat="1" applyFont="1" applyBorder="1" applyAlignment="1">
      <alignment horizontal="center" vertical="center" wrapText="1"/>
    </xf>
    <xf numFmtId="49" fontId="7" fillId="0" borderId="38" xfId="0" applyNumberFormat="1" applyFont="1" applyBorder="1" applyAlignment="1">
      <alignment horizontal="center" vertical="center" wrapText="1"/>
    </xf>
    <xf numFmtId="49" fontId="7" fillId="0" borderId="39" xfId="0" applyNumberFormat="1" applyFont="1" applyBorder="1" applyAlignment="1">
      <alignment horizontal="center" vertical="center" wrapText="1"/>
    </xf>
    <xf numFmtId="49" fontId="7" fillId="0" borderId="40" xfId="0" applyNumberFormat="1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 wrapText="1"/>
    </xf>
    <xf numFmtId="49" fontId="7" fillId="0" borderId="44" xfId="0" applyNumberFormat="1" applyFont="1" applyBorder="1" applyAlignment="1">
      <alignment horizontal="center" vertical="center" wrapText="1"/>
    </xf>
    <xf numFmtId="49" fontId="7" fillId="0" borderId="43" xfId="0" applyNumberFormat="1" applyFont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 wrapText="1"/>
    </xf>
    <xf numFmtId="49" fontId="7" fillId="0" borderId="37" xfId="0" applyNumberFormat="1" applyFont="1" applyFill="1" applyBorder="1" applyAlignment="1">
      <alignment horizontal="center" vertical="center" wrapText="1"/>
    </xf>
    <xf numFmtId="49" fontId="7" fillId="0" borderId="39" xfId="0" applyNumberFormat="1" applyFont="1" applyFill="1" applyBorder="1" applyAlignment="1">
      <alignment horizontal="center" vertical="center" wrapText="1"/>
    </xf>
    <xf numFmtId="49" fontId="83" fillId="0" borderId="45" xfId="0" applyNumberFormat="1" applyFont="1" applyBorder="1" applyAlignment="1">
      <alignment horizontal="center" vertical="center" shrinkToFit="1"/>
    </xf>
    <xf numFmtId="49" fontId="83" fillId="0" borderId="30" xfId="0" applyNumberFormat="1" applyFont="1" applyBorder="1" applyAlignment="1">
      <alignment horizontal="center" vertical="center" shrinkToFit="1"/>
    </xf>
    <xf numFmtId="49" fontId="83" fillId="0" borderId="46" xfId="0" applyNumberFormat="1" applyFont="1" applyBorder="1" applyAlignment="1">
      <alignment horizontal="center" vertical="center" wrapText="1" shrinkToFit="1"/>
    </xf>
    <xf numFmtId="49" fontId="83" fillId="0" borderId="29" xfId="0" applyNumberFormat="1" applyFont="1" applyBorder="1" applyAlignment="1">
      <alignment horizontal="center" vertical="center" wrapText="1" shrinkToFit="1"/>
    </xf>
    <xf numFmtId="49" fontId="83" fillId="0" borderId="47" xfId="0" applyNumberFormat="1" applyFont="1" applyBorder="1" applyAlignment="1">
      <alignment horizontal="center" vertical="center" wrapText="1" shrinkToFit="1"/>
    </xf>
    <xf numFmtId="49" fontId="83" fillId="0" borderId="30" xfId="0" applyNumberFormat="1" applyFont="1" applyBorder="1" applyAlignment="1">
      <alignment horizontal="center" vertical="center" wrapText="1" shrinkToFit="1"/>
    </xf>
    <xf numFmtId="49" fontId="83" fillId="0" borderId="48" xfId="0" applyNumberFormat="1" applyFont="1" applyBorder="1" applyAlignment="1">
      <alignment horizontal="center" vertical="center" wrapText="1" shrinkToFit="1"/>
    </xf>
    <xf numFmtId="49" fontId="83" fillId="0" borderId="49" xfId="0" applyNumberFormat="1" applyFont="1" applyBorder="1" applyAlignment="1">
      <alignment horizontal="center" vertical="center" wrapText="1" shrinkToFit="1"/>
    </xf>
    <xf numFmtId="49" fontId="83" fillId="0" borderId="50" xfId="0" applyNumberFormat="1" applyFont="1" applyBorder="1" applyAlignment="1">
      <alignment horizontal="center" vertical="center" wrapText="1" shrinkToFit="1"/>
    </xf>
    <xf numFmtId="49" fontId="83" fillId="0" borderId="45" xfId="0" applyNumberFormat="1" applyFont="1" applyBorder="1" applyAlignment="1">
      <alignment horizontal="center" vertical="center" wrapText="1" shrinkToFit="1"/>
    </xf>
    <xf numFmtId="49" fontId="83" fillId="0" borderId="31" xfId="0" applyNumberFormat="1" applyFont="1" applyBorder="1" applyAlignment="1">
      <alignment horizontal="center" vertical="center" wrapText="1" shrinkToFit="1"/>
    </xf>
    <xf numFmtId="49" fontId="83" fillId="0" borderId="32" xfId="0" applyNumberFormat="1" applyFont="1" applyBorder="1" applyAlignment="1">
      <alignment horizontal="center" vertical="center" wrapText="1" shrinkToFit="1"/>
    </xf>
    <xf numFmtId="49" fontId="83" fillId="0" borderId="47" xfId="0" applyNumberFormat="1" applyFont="1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49" fontId="7" fillId="0" borderId="49" xfId="0" applyNumberFormat="1" applyFont="1" applyFill="1" applyBorder="1" applyAlignment="1">
      <alignment horizontal="center" vertical="center" wrapText="1" shrinkToFit="1"/>
    </xf>
    <xf numFmtId="0" fontId="0" fillId="0" borderId="50" xfId="0" applyFont="1" applyFill="1" applyBorder="1" applyAlignment="1">
      <alignment horizontal="center" vertical="center" wrapText="1" shrinkToFit="1"/>
    </xf>
    <xf numFmtId="49" fontId="83" fillId="0" borderId="47" xfId="0" applyNumberFormat="1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 wrapText="1" shrinkToFit="1"/>
    </xf>
    <xf numFmtId="49" fontId="83" fillId="0" borderId="48" xfId="0" applyNumberFormat="1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49" fontId="83" fillId="0" borderId="49" xfId="0" applyNumberFormat="1" applyFont="1" applyBorder="1" applyAlignment="1">
      <alignment horizontal="center" vertical="center" wrapText="1"/>
    </xf>
    <xf numFmtId="49" fontId="83" fillId="0" borderId="50" xfId="0" applyNumberFormat="1" applyFont="1" applyBorder="1" applyAlignment="1">
      <alignment horizontal="center" vertical="center" wrapText="1"/>
    </xf>
    <xf numFmtId="0" fontId="0" fillId="0" borderId="50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49" fontId="83" fillId="0" borderId="19" xfId="0" applyNumberFormat="1" applyFont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49" fontId="83" fillId="0" borderId="51" xfId="0" applyNumberFormat="1" applyFont="1" applyBorder="1" applyAlignment="1">
      <alignment horizontal="center" vertical="center" shrinkToFit="1"/>
    </xf>
    <xf numFmtId="49" fontId="83" fillId="0" borderId="19" xfId="0" applyNumberFormat="1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4" fontId="7" fillId="0" borderId="12" xfId="0" applyNumberFormat="1" applyFont="1" applyBorder="1" applyAlignment="1">
      <alignment horizontal="center" vertical="center"/>
    </xf>
    <xf numFmtId="4" fontId="0" fillId="0" borderId="12" xfId="0" applyNumberFormat="1" applyBorder="1" applyAlignment="1">
      <alignment horizontal="center" vertical="center"/>
    </xf>
    <xf numFmtId="0" fontId="5" fillId="2" borderId="10" xfId="0" applyFont="1" applyFill="1" applyBorder="1" applyAlignment="1">
      <alignment/>
    </xf>
    <xf numFmtId="0" fontId="5" fillId="2" borderId="13" xfId="0" applyFont="1" applyFill="1" applyBorder="1" applyAlignment="1">
      <alignment/>
    </xf>
    <xf numFmtId="0" fontId="5" fillId="2" borderId="11" xfId="0" applyFont="1" applyFill="1" applyBorder="1" applyAlignment="1">
      <alignment/>
    </xf>
    <xf numFmtId="0" fontId="76" fillId="0" borderId="0" xfId="0" applyFont="1" applyAlignment="1">
      <alignment horizontal="left" vertical="center" wrapText="1"/>
    </xf>
    <xf numFmtId="0" fontId="62" fillId="33" borderId="12" xfId="0" applyFont="1" applyFill="1" applyBorder="1" applyAlignment="1">
      <alignment horizontal="center" vertical="center"/>
    </xf>
    <xf numFmtId="173" fontId="72" fillId="20" borderId="10" xfId="0" applyNumberFormat="1" applyFont="1" applyFill="1" applyBorder="1" applyAlignment="1">
      <alignment horizontal="right" vertical="center" wrapText="1"/>
    </xf>
    <xf numFmtId="0" fontId="0" fillId="0" borderId="13" xfId="0" applyBorder="1" applyAlignment="1">
      <alignment horizontal="right" vertical="center" wrapText="1"/>
    </xf>
    <xf numFmtId="0" fontId="0" fillId="0" borderId="11" xfId="0" applyBorder="1" applyAlignment="1">
      <alignment vertical="center"/>
    </xf>
    <xf numFmtId="0" fontId="8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left" vertical="center" wrapText="1" shrinkToFit="1"/>
    </xf>
    <xf numFmtId="0" fontId="0" fillId="0" borderId="0" xfId="0" applyFont="1" applyFill="1" applyAlignment="1">
      <alignment horizontal="left" vertical="center" wrapText="1" shrinkToFit="1"/>
    </xf>
    <xf numFmtId="177" fontId="85" fillId="21" borderId="12" xfId="74" applyNumberFormat="1" applyFont="1" applyFill="1" applyBorder="1" applyAlignment="1">
      <alignment horizontal="center" vertical="center" wrapText="1" shrinkToFit="1"/>
    </xf>
  </cellXfs>
  <cellStyles count="64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Comma 2" xfId="34"/>
    <cellStyle name="Comma 3" xfId="35"/>
    <cellStyle name="Comma 4" xfId="36"/>
    <cellStyle name="Currency 2" xfId="37"/>
    <cellStyle name="Currency 3" xfId="38"/>
    <cellStyle name="Currency 4" xfId="39"/>
    <cellStyle name="Dobro" xfId="40"/>
    <cellStyle name="Hyperlink" xfId="41"/>
    <cellStyle name="Hyperlink 2" xfId="42"/>
    <cellStyle name="Isticanje1" xfId="43"/>
    <cellStyle name="Isticanje2" xfId="44"/>
    <cellStyle name="Isticanje3" xfId="45"/>
    <cellStyle name="Isticanje4" xfId="46"/>
    <cellStyle name="Isticanje5" xfId="47"/>
    <cellStyle name="Isticanje6" xfId="48"/>
    <cellStyle name="Izlaz" xfId="49"/>
    <cellStyle name="Izračun" xfId="50"/>
    <cellStyle name="Loše" xfId="51"/>
    <cellStyle name="Naslov" xfId="52"/>
    <cellStyle name="Naslov 1" xfId="53"/>
    <cellStyle name="Naslov 2" xfId="54"/>
    <cellStyle name="Naslov 3" xfId="55"/>
    <cellStyle name="Naslov 4" xfId="56"/>
    <cellStyle name="Neutralno" xfId="57"/>
    <cellStyle name="Normal 2" xfId="58"/>
    <cellStyle name="Normal 2 3 2" xfId="59"/>
    <cellStyle name="Normal 3" xfId="60"/>
    <cellStyle name="Normal 4" xfId="61"/>
    <cellStyle name="Normalno 2" xfId="62"/>
    <cellStyle name="Normalno 4" xfId="63"/>
    <cellStyle name="Percent 2" xfId="64"/>
    <cellStyle name="Percent 3" xfId="65"/>
    <cellStyle name="Percent" xfId="66"/>
    <cellStyle name="Povezana ćelija" xfId="67"/>
    <cellStyle name="Followed Hyperlink" xfId="68"/>
    <cellStyle name="Provjera ćelije" xfId="69"/>
    <cellStyle name="Tekst objašnjenja" xfId="70"/>
    <cellStyle name="Tekst upozorenja" xfId="71"/>
    <cellStyle name="Ukupni zbroj" xfId="72"/>
    <cellStyle name="Unos" xfId="73"/>
    <cellStyle name="Currency" xfId="74"/>
    <cellStyle name="Currency [0]" xfId="75"/>
    <cellStyle name="Comma" xfId="76"/>
    <cellStyle name="Comma [0]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E38"/>
  <sheetViews>
    <sheetView zoomScaleSheetLayoutView="85" workbookViewId="0" topLeftCell="A10">
      <selection activeCell="B1" sqref="B1:E38"/>
    </sheetView>
  </sheetViews>
  <sheetFormatPr defaultColWidth="9.140625" defaultRowHeight="12.75"/>
  <cols>
    <col min="1" max="1" width="0.9921875" style="0" customWidth="1"/>
    <col min="2" max="2" width="31.8515625" style="80" customWidth="1"/>
    <col min="3" max="3" width="31.8515625" style="127" customWidth="1"/>
    <col min="4" max="5" width="31.8515625" style="80" customWidth="1"/>
    <col min="6" max="6" width="14.28125" style="0" bestFit="1" customWidth="1"/>
  </cols>
  <sheetData>
    <row r="1" spans="2:5" ht="13.5" thickBot="1">
      <c r="B1" s="74" t="s">
        <v>101</v>
      </c>
      <c r="C1" s="75" t="s">
        <v>71</v>
      </c>
      <c r="D1" s="79" t="s">
        <v>102</v>
      </c>
      <c r="E1" s="152" t="s">
        <v>103</v>
      </c>
    </row>
    <row r="2" spans="2:5" ht="18" customHeight="1" thickBot="1">
      <c r="B2" s="140" t="s">
        <v>86</v>
      </c>
      <c r="C2" s="139" t="s">
        <v>87</v>
      </c>
      <c r="D2" s="143" t="s">
        <v>104</v>
      </c>
      <c r="E2" s="153" t="s">
        <v>86</v>
      </c>
    </row>
    <row r="3" spans="2:5" ht="13.5" thickTop="1">
      <c r="B3" s="170" t="s">
        <v>82</v>
      </c>
      <c r="C3" s="173" t="s">
        <v>83</v>
      </c>
      <c r="D3" s="144" t="s">
        <v>105</v>
      </c>
      <c r="E3" s="154" t="s">
        <v>82</v>
      </c>
    </row>
    <row r="4" spans="2:5" ht="12.75">
      <c r="B4" s="172"/>
      <c r="C4" s="174"/>
      <c r="D4" s="77"/>
      <c r="E4" s="155" t="s">
        <v>106</v>
      </c>
    </row>
    <row r="5" spans="2:5" ht="12.75">
      <c r="B5" s="172"/>
      <c r="C5" s="174"/>
      <c r="D5" s="77"/>
      <c r="E5" s="155" t="s">
        <v>107</v>
      </c>
    </row>
    <row r="6" spans="2:5" ht="12.75">
      <c r="B6" s="172"/>
      <c r="C6" s="174"/>
      <c r="D6" s="77"/>
      <c r="E6" s="156" t="s">
        <v>108</v>
      </c>
    </row>
    <row r="7" spans="2:5" ht="13.5" thickBot="1">
      <c r="B7" s="171"/>
      <c r="C7" s="169"/>
      <c r="D7" s="146"/>
      <c r="E7" s="157" t="s">
        <v>109</v>
      </c>
    </row>
    <row r="8" spans="2:5" ht="14.25" thickBot="1" thickTop="1">
      <c r="B8" s="121" t="s">
        <v>74</v>
      </c>
      <c r="C8" s="81" t="s">
        <v>75</v>
      </c>
      <c r="D8" s="147" t="s">
        <v>110</v>
      </c>
      <c r="E8" s="158" t="s">
        <v>74</v>
      </c>
    </row>
    <row r="9" spans="2:5" ht="14.25" thickBot="1" thickTop="1">
      <c r="B9" s="121" t="s">
        <v>92</v>
      </c>
      <c r="C9" s="81" t="s">
        <v>93</v>
      </c>
      <c r="D9" s="147" t="s">
        <v>111</v>
      </c>
      <c r="E9" s="158" t="s">
        <v>112</v>
      </c>
    </row>
    <row r="10" spans="2:5" ht="14.25" thickBot="1" thickTop="1">
      <c r="B10" s="141" t="s">
        <v>76</v>
      </c>
      <c r="C10" s="142" t="s">
        <v>77</v>
      </c>
      <c r="D10" s="148" t="s">
        <v>113</v>
      </c>
      <c r="E10" s="159" t="s">
        <v>76</v>
      </c>
    </row>
    <row r="11" spans="2:5" ht="14.25" thickBot="1" thickTop="1">
      <c r="B11" s="121" t="s">
        <v>114</v>
      </c>
      <c r="C11" s="81" t="s">
        <v>115</v>
      </c>
      <c r="D11" s="147" t="s">
        <v>116</v>
      </c>
      <c r="E11" s="158" t="s">
        <v>117</v>
      </c>
    </row>
    <row r="12" spans="2:5" ht="14.25" customHeight="1" thickTop="1">
      <c r="B12" s="175" t="s">
        <v>94</v>
      </c>
      <c r="C12" s="168" t="s">
        <v>95</v>
      </c>
      <c r="D12" s="149" t="s">
        <v>118</v>
      </c>
      <c r="E12" s="160" t="s">
        <v>119</v>
      </c>
    </row>
    <row r="13" spans="2:5" ht="12.75">
      <c r="B13" s="172"/>
      <c r="C13" s="174"/>
      <c r="D13" s="77"/>
      <c r="E13" s="155" t="s">
        <v>120</v>
      </c>
    </row>
    <row r="14" spans="2:5" ht="12.75">
      <c r="B14" s="172"/>
      <c r="C14" s="174"/>
      <c r="D14" s="77"/>
      <c r="E14" s="155" t="s">
        <v>121</v>
      </c>
    </row>
    <row r="15" spans="2:5" ht="12.75">
      <c r="B15" s="172"/>
      <c r="C15" s="174"/>
      <c r="D15" s="77"/>
      <c r="E15" s="155" t="s">
        <v>122</v>
      </c>
    </row>
    <row r="16" spans="2:5" ht="13.5" thickBot="1">
      <c r="B16" s="176"/>
      <c r="C16" s="177"/>
      <c r="D16" s="150"/>
      <c r="E16" s="161" t="s">
        <v>123</v>
      </c>
    </row>
    <row r="17" spans="2:5" ht="14.25" thickBot="1" thickTop="1">
      <c r="B17" s="137" t="s">
        <v>124</v>
      </c>
      <c r="C17" s="125" t="s">
        <v>125</v>
      </c>
      <c r="D17" s="147" t="s">
        <v>126</v>
      </c>
      <c r="E17" s="158" t="s">
        <v>124</v>
      </c>
    </row>
    <row r="18" spans="2:5" ht="14.25" thickBot="1" thickTop="1">
      <c r="B18" s="121" t="s">
        <v>84</v>
      </c>
      <c r="C18" s="81" t="s">
        <v>85</v>
      </c>
      <c r="D18" s="147" t="s">
        <v>127</v>
      </c>
      <c r="E18" s="158" t="s">
        <v>84</v>
      </c>
    </row>
    <row r="19" spans="2:5" ht="13.5" thickTop="1">
      <c r="B19" s="170" t="s">
        <v>78</v>
      </c>
      <c r="C19" s="173" t="s">
        <v>79</v>
      </c>
      <c r="D19" s="145" t="s">
        <v>128</v>
      </c>
      <c r="E19" s="154" t="s">
        <v>129</v>
      </c>
    </row>
    <row r="20" spans="2:5" ht="12.75">
      <c r="B20" s="172"/>
      <c r="C20" s="174"/>
      <c r="D20" s="77"/>
      <c r="E20" s="155" t="s">
        <v>130</v>
      </c>
    </row>
    <row r="21" spans="2:5" ht="13.5" thickBot="1">
      <c r="B21" s="171"/>
      <c r="C21" s="169"/>
      <c r="D21" s="146"/>
      <c r="E21" s="157" t="s">
        <v>131</v>
      </c>
    </row>
    <row r="22" spans="2:5" ht="13.5" thickTop="1">
      <c r="B22" s="182" t="s">
        <v>91</v>
      </c>
      <c r="C22" s="187" t="s">
        <v>132</v>
      </c>
      <c r="D22" s="145" t="s">
        <v>133</v>
      </c>
      <c r="E22" s="154" t="s">
        <v>91</v>
      </c>
    </row>
    <row r="23" spans="2:5" ht="12.75">
      <c r="B23" s="185"/>
      <c r="C23" s="188"/>
      <c r="D23" s="77"/>
      <c r="E23" s="155" t="s">
        <v>134</v>
      </c>
    </row>
    <row r="24" spans="2:5" ht="12.75">
      <c r="B24" s="186"/>
      <c r="C24" s="189"/>
      <c r="D24" s="77"/>
      <c r="E24" s="155" t="s">
        <v>135</v>
      </c>
    </row>
    <row r="25" spans="2:5" ht="13.5" thickBot="1">
      <c r="B25" s="183"/>
      <c r="C25" s="190"/>
      <c r="D25" s="146"/>
      <c r="E25" s="157" t="s">
        <v>136</v>
      </c>
    </row>
    <row r="26" spans="2:5" ht="13.5" thickTop="1">
      <c r="B26" s="166" t="s">
        <v>72</v>
      </c>
      <c r="C26" s="168" t="s">
        <v>73</v>
      </c>
      <c r="D26" s="151" t="s">
        <v>137</v>
      </c>
      <c r="E26" s="162" t="s">
        <v>72</v>
      </c>
    </row>
    <row r="27" spans="2:5" ht="13.5" thickBot="1">
      <c r="B27" s="167"/>
      <c r="C27" s="169"/>
      <c r="D27" s="146"/>
      <c r="E27" s="157" t="s">
        <v>138</v>
      </c>
    </row>
    <row r="28" spans="2:5" ht="13.5" thickTop="1">
      <c r="B28" s="170" t="s">
        <v>88</v>
      </c>
      <c r="C28" s="173" t="s">
        <v>87</v>
      </c>
      <c r="D28" s="145"/>
      <c r="E28" s="154" t="s">
        <v>139</v>
      </c>
    </row>
    <row r="29" spans="2:5" ht="13.5" thickBot="1">
      <c r="B29" s="171"/>
      <c r="C29" s="169"/>
      <c r="D29" s="146" t="s">
        <v>140</v>
      </c>
      <c r="E29" s="157" t="s">
        <v>141</v>
      </c>
    </row>
    <row r="30" spans="2:5" ht="14.25" thickBot="1" thickTop="1">
      <c r="B30" s="137" t="s">
        <v>124</v>
      </c>
      <c r="C30" s="125" t="s">
        <v>125</v>
      </c>
      <c r="D30" s="147" t="s">
        <v>126</v>
      </c>
      <c r="E30" s="158" t="s">
        <v>124</v>
      </c>
    </row>
    <row r="31" spans="2:5" ht="13.5" thickTop="1">
      <c r="B31" s="182" t="s">
        <v>80</v>
      </c>
      <c r="C31" s="173" t="s">
        <v>81</v>
      </c>
      <c r="D31" s="145" t="s">
        <v>142</v>
      </c>
      <c r="E31" s="154" t="s">
        <v>80</v>
      </c>
    </row>
    <row r="32" spans="2:5" ht="26.25" thickBot="1">
      <c r="B32" s="183"/>
      <c r="C32" s="184"/>
      <c r="D32" s="146"/>
      <c r="E32" s="157" t="s">
        <v>143</v>
      </c>
    </row>
    <row r="33" spans="2:5" ht="14.25" thickBot="1" thickTop="1">
      <c r="B33" s="121" t="s">
        <v>89</v>
      </c>
      <c r="C33" s="81" t="s">
        <v>90</v>
      </c>
      <c r="D33" s="147" t="s">
        <v>144</v>
      </c>
      <c r="E33" s="158" t="s">
        <v>89</v>
      </c>
    </row>
    <row r="34" spans="2:5" ht="26.25" thickTop="1">
      <c r="B34" s="178" t="s">
        <v>295</v>
      </c>
      <c r="C34" s="180" t="s">
        <v>297</v>
      </c>
      <c r="D34" s="118" t="s">
        <v>292</v>
      </c>
      <c r="E34" s="164" t="s">
        <v>296</v>
      </c>
    </row>
    <row r="35" spans="2:5" ht="13.5" thickBot="1">
      <c r="B35" s="179"/>
      <c r="C35" s="181"/>
      <c r="D35" s="120"/>
      <c r="E35" s="165"/>
    </row>
    <row r="36" spans="2:5" ht="13.5" thickTop="1">
      <c r="B36" s="178" t="s">
        <v>294</v>
      </c>
      <c r="C36" s="180" t="s">
        <v>293</v>
      </c>
      <c r="D36" s="118" t="s">
        <v>292</v>
      </c>
      <c r="E36" s="164"/>
    </row>
    <row r="37" spans="2:5" ht="13.5" thickBot="1">
      <c r="B37" s="179"/>
      <c r="C37" s="181"/>
      <c r="D37" s="120"/>
      <c r="E37" s="165"/>
    </row>
    <row r="38" spans="2:5" ht="15.75" thickBot="1">
      <c r="B38" s="122"/>
      <c r="C38" s="126"/>
      <c r="D38" s="123"/>
      <c r="E38" s="124"/>
    </row>
    <row r="113" ht="16.5" customHeight="1"/>
    <row r="135" ht="12" customHeight="1"/>
    <row r="149" ht="12" customHeight="1"/>
    <row r="187" ht="34.5" customHeight="1"/>
  </sheetData>
  <sheetProtection/>
  <mergeCells count="18">
    <mergeCell ref="B36:B37"/>
    <mergeCell ref="C36:C37"/>
    <mergeCell ref="C19:C21"/>
    <mergeCell ref="C28:C29"/>
    <mergeCell ref="B31:B32"/>
    <mergeCell ref="C31:C32"/>
    <mergeCell ref="B34:B35"/>
    <mergeCell ref="C34:C35"/>
    <mergeCell ref="B22:B25"/>
    <mergeCell ref="C22:C25"/>
    <mergeCell ref="B26:B27"/>
    <mergeCell ref="C26:C27"/>
    <mergeCell ref="B28:B29"/>
    <mergeCell ref="B3:B7"/>
    <mergeCell ref="C3:C7"/>
    <mergeCell ref="B12:B16"/>
    <mergeCell ref="C12:C16"/>
    <mergeCell ref="B19:B21"/>
  </mergeCells>
  <printOptions/>
  <pageMargins left="0.25" right="0.25" top="0.75" bottom="0.75" header="0.3" footer="0.3"/>
  <pageSetup fitToWidth="0" fitToHeight="1" horizontalDpi="600" verticalDpi="600" orientation="landscape" paperSize="9" scale="17" r:id="rId2"/>
  <headerFooter>
    <oddHeader>&amp;L&amp;F
&amp;C&amp;A
&amp;R&amp;G</oddHeader>
    <oddFooter>&amp;L&amp;D, Milan Martulaš, dipl.ing,  PO313&amp;R&amp;P/&amp;N</oddFooter>
  </headerFooter>
  <rowBreaks count="5" manualBreakCount="5">
    <brk id="41" max="4" man="1"/>
    <brk id="77" max="4" man="1"/>
    <brk id="113" max="4" man="1"/>
    <brk id="149" max="4" man="1"/>
    <brk id="176" max="4" man="1"/>
  </rowBreaks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61"/>
  <sheetViews>
    <sheetView view="pageBreakPreview" zoomScale="66" zoomScaleNormal="66" zoomScaleSheetLayoutView="66" workbookViewId="0" topLeftCell="A43">
      <selection activeCell="C7" sqref="C7"/>
    </sheetView>
  </sheetViews>
  <sheetFormatPr defaultColWidth="9.28125" defaultRowHeight="12.75"/>
  <cols>
    <col min="1" max="1" width="34.8515625" style="9" customWidth="1"/>
    <col min="2" max="2" width="40.8515625" style="73" customWidth="1"/>
    <col min="3" max="3" width="56.140625" style="9" customWidth="1"/>
    <col min="4" max="4" width="38.140625" style="73" customWidth="1"/>
    <col min="5" max="6" width="27.28125" style="9" customWidth="1"/>
    <col min="7" max="7" width="30.57421875" style="130" customWidth="1"/>
    <col min="8" max="16384" width="9.28125" style="9" customWidth="1"/>
  </cols>
  <sheetData>
    <row r="1" spans="1:7" ht="13.5" thickBot="1">
      <c r="A1" s="85"/>
      <c r="B1" s="86"/>
      <c r="C1" s="87"/>
      <c r="F1" s="88"/>
      <c r="G1" s="138"/>
    </row>
    <row r="2" spans="1:7" ht="60.75" customHeight="1" thickBot="1">
      <c r="A2" s="74" t="s">
        <v>147</v>
      </c>
      <c r="B2" s="75" t="s">
        <v>71</v>
      </c>
      <c r="C2" s="89" t="s">
        <v>148</v>
      </c>
      <c r="D2" s="76" t="s">
        <v>149</v>
      </c>
      <c r="E2" s="76" t="s">
        <v>150</v>
      </c>
      <c r="F2" s="90" t="s">
        <v>151</v>
      </c>
      <c r="G2" s="131" t="s">
        <v>289</v>
      </c>
    </row>
    <row r="3" spans="1:7" ht="44.25" customHeight="1">
      <c r="A3" s="193" t="s">
        <v>72</v>
      </c>
      <c r="B3" s="91" t="s">
        <v>73</v>
      </c>
      <c r="C3" s="92" t="s">
        <v>152</v>
      </c>
      <c r="D3" s="115" t="s">
        <v>153</v>
      </c>
      <c r="E3" s="93"/>
      <c r="F3" s="94">
        <v>1800</v>
      </c>
      <c r="G3" s="132">
        <f>F3*997</f>
        <v>1794600</v>
      </c>
    </row>
    <row r="4" spans="1:7" ht="42.75" customHeight="1">
      <c r="A4" s="194"/>
      <c r="B4" s="95" t="s">
        <v>73</v>
      </c>
      <c r="C4" s="77" t="s">
        <v>154</v>
      </c>
      <c r="D4" s="105" t="s">
        <v>153</v>
      </c>
      <c r="E4" s="96"/>
      <c r="F4" s="97">
        <v>250</v>
      </c>
      <c r="G4" s="132">
        <f aca="true" t="shared" si="0" ref="G4:G60">F4*997</f>
        <v>249250</v>
      </c>
    </row>
    <row r="5" spans="1:7" ht="62.25" customHeight="1">
      <c r="A5" s="195"/>
      <c r="B5" s="95" t="s">
        <v>155</v>
      </c>
      <c r="C5" s="77" t="s">
        <v>248</v>
      </c>
      <c r="D5" s="105" t="s">
        <v>156</v>
      </c>
      <c r="E5" s="96"/>
      <c r="F5" s="97">
        <v>350</v>
      </c>
      <c r="G5" s="132">
        <f t="shared" si="0"/>
        <v>348950</v>
      </c>
    </row>
    <row r="6" spans="1:7" ht="51" customHeight="1">
      <c r="A6" s="191" t="s">
        <v>82</v>
      </c>
      <c r="B6" s="95" t="s">
        <v>83</v>
      </c>
      <c r="C6" s="77" t="s">
        <v>174</v>
      </c>
      <c r="D6" s="105" t="s">
        <v>175</v>
      </c>
      <c r="E6" s="96"/>
      <c r="F6" s="97">
        <v>1200</v>
      </c>
      <c r="G6" s="132">
        <f t="shared" si="0"/>
        <v>1196400</v>
      </c>
    </row>
    <row r="7" spans="1:7" ht="52.5" customHeight="1">
      <c r="A7" s="192"/>
      <c r="B7" s="104" t="s">
        <v>83</v>
      </c>
      <c r="C7" s="77" t="s">
        <v>176</v>
      </c>
      <c r="D7" s="105" t="s">
        <v>177</v>
      </c>
      <c r="E7" s="96"/>
      <c r="F7" s="97">
        <v>1000</v>
      </c>
      <c r="G7" s="132">
        <f t="shared" si="0"/>
        <v>997000</v>
      </c>
    </row>
    <row r="8" spans="1:7" ht="52.5" customHeight="1">
      <c r="A8" s="192"/>
      <c r="B8" s="104" t="s">
        <v>83</v>
      </c>
      <c r="C8" s="77" t="s">
        <v>178</v>
      </c>
      <c r="D8" s="105">
        <v>1830</v>
      </c>
      <c r="E8" s="96"/>
      <c r="F8" s="97">
        <v>300</v>
      </c>
      <c r="G8" s="132">
        <f t="shared" si="0"/>
        <v>299100</v>
      </c>
    </row>
    <row r="9" spans="1:7" ht="52.5" customHeight="1">
      <c r="A9" s="192"/>
      <c r="B9" s="104" t="s">
        <v>83</v>
      </c>
      <c r="C9" s="77" t="s">
        <v>179</v>
      </c>
      <c r="D9" s="105" t="s">
        <v>180</v>
      </c>
      <c r="E9" s="96"/>
      <c r="F9" s="97">
        <v>70</v>
      </c>
      <c r="G9" s="132">
        <f t="shared" si="0"/>
        <v>69790</v>
      </c>
    </row>
    <row r="10" spans="1:7" ht="48" customHeight="1">
      <c r="A10" s="192"/>
      <c r="B10" s="102" t="s">
        <v>242</v>
      </c>
      <c r="C10" s="77" t="s">
        <v>181</v>
      </c>
      <c r="D10" s="105" t="s">
        <v>182</v>
      </c>
      <c r="E10" s="96"/>
      <c r="F10" s="97">
        <v>619</v>
      </c>
      <c r="G10" s="132">
        <f t="shared" si="0"/>
        <v>617143</v>
      </c>
    </row>
    <row r="11" spans="1:7" ht="54" customHeight="1">
      <c r="A11" s="192"/>
      <c r="B11" s="102" t="s">
        <v>243</v>
      </c>
      <c r="C11" s="113" t="s">
        <v>249</v>
      </c>
      <c r="D11" s="105" t="s">
        <v>183</v>
      </c>
      <c r="E11" s="96"/>
      <c r="F11" s="97">
        <v>120</v>
      </c>
      <c r="G11" s="132">
        <f t="shared" si="0"/>
        <v>119640</v>
      </c>
    </row>
    <row r="12" spans="1:7" ht="73.5" customHeight="1">
      <c r="A12" s="192"/>
      <c r="B12" s="163" t="s">
        <v>291</v>
      </c>
      <c r="C12" s="77" t="s">
        <v>184</v>
      </c>
      <c r="D12" s="105">
        <v>1832</v>
      </c>
      <c r="E12" s="96"/>
      <c r="F12" s="97">
        <v>200</v>
      </c>
      <c r="G12" s="132">
        <f t="shared" si="0"/>
        <v>199400</v>
      </c>
    </row>
    <row r="13" spans="1:7" ht="72.75" customHeight="1">
      <c r="A13" s="192"/>
      <c r="B13" s="102" t="s">
        <v>244</v>
      </c>
      <c r="C13" s="77" t="s">
        <v>185</v>
      </c>
      <c r="D13" s="105">
        <v>1879</v>
      </c>
      <c r="E13" s="96"/>
      <c r="F13" s="97">
        <v>281</v>
      </c>
      <c r="G13" s="132">
        <f t="shared" si="0"/>
        <v>280157</v>
      </c>
    </row>
    <row r="14" spans="1:7" ht="70.5" customHeight="1">
      <c r="A14" s="98" t="s">
        <v>74</v>
      </c>
      <c r="B14" s="95" t="s">
        <v>75</v>
      </c>
      <c r="C14" s="77" t="s">
        <v>157</v>
      </c>
      <c r="D14" s="105" t="s">
        <v>158</v>
      </c>
      <c r="E14" s="96"/>
      <c r="F14" s="97">
        <v>2514</v>
      </c>
      <c r="G14" s="132">
        <f t="shared" si="0"/>
        <v>2506458</v>
      </c>
    </row>
    <row r="15" spans="1:7" ht="45" customHeight="1">
      <c r="A15" s="191" t="s">
        <v>76</v>
      </c>
      <c r="B15" s="95" t="s">
        <v>77</v>
      </c>
      <c r="C15" s="77" t="s">
        <v>163</v>
      </c>
      <c r="D15" s="100" t="s">
        <v>164</v>
      </c>
      <c r="E15" s="100"/>
      <c r="F15" s="196">
        <v>2874</v>
      </c>
      <c r="G15" s="132">
        <f t="shared" si="0"/>
        <v>2865378</v>
      </c>
    </row>
    <row r="16" spans="1:7" ht="45" customHeight="1">
      <c r="A16" s="191"/>
      <c r="B16" s="95" t="s">
        <v>77</v>
      </c>
      <c r="C16" s="77" t="s">
        <v>165</v>
      </c>
      <c r="D16" s="100" t="s">
        <v>164</v>
      </c>
      <c r="E16" s="101"/>
      <c r="F16" s="197"/>
      <c r="G16" s="132">
        <f t="shared" si="0"/>
        <v>0</v>
      </c>
    </row>
    <row r="17" spans="1:7" ht="63.75" customHeight="1">
      <c r="A17" s="98" t="s">
        <v>159</v>
      </c>
      <c r="B17" s="95" t="s">
        <v>160</v>
      </c>
      <c r="C17" s="77" t="s">
        <v>161</v>
      </c>
      <c r="D17" s="105" t="s">
        <v>162</v>
      </c>
      <c r="E17" s="96"/>
      <c r="F17" s="97">
        <v>637</v>
      </c>
      <c r="G17" s="132">
        <f t="shared" si="0"/>
        <v>635089</v>
      </c>
    </row>
    <row r="18" spans="1:7" ht="72" customHeight="1">
      <c r="A18" s="98" t="s">
        <v>92</v>
      </c>
      <c r="B18" s="95" t="s">
        <v>93</v>
      </c>
      <c r="C18" s="77" t="s">
        <v>161</v>
      </c>
      <c r="D18" s="105" t="s">
        <v>236</v>
      </c>
      <c r="E18" s="96" t="s">
        <v>172</v>
      </c>
      <c r="F18" s="97">
        <v>1376</v>
      </c>
      <c r="G18" s="132">
        <f t="shared" si="0"/>
        <v>1371872</v>
      </c>
    </row>
    <row r="19" spans="1:7" ht="55.5" customHeight="1">
      <c r="A19" s="98" t="s">
        <v>84</v>
      </c>
      <c r="B19" s="95" t="s">
        <v>85</v>
      </c>
      <c r="C19" s="77" t="s">
        <v>161</v>
      </c>
      <c r="D19" s="105" t="s">
        <v>186</v>
      </c>
      <c r="E19" s="105"/>
      <c r="F19" s="97">
        <v>2704</v>
      </c>
      <c r="G19" s="132">
        <f t="shared" si="0"/>
        <v>2695888</v>
      </c>
    </row>
    <row r="20" spans="1:7" ht="54" customHeight="1">
      <c r="A20" s="98" t="s">
        <v>187</v>
      </c>
      <c r="B20" s="95" t="s">
        <v>188</v>
      </c>
      <c r="C20" s="77" t="s">
        <v>161</v>
      </c>
      <c r="D20" s="105" t="s">
        <v>189</v>
      </c>
      <c r="E20" s="96"/>
      <c r="F20" s="97">
        <v>600</v>
      </c>
      <c r="G20" s="132">
        <f t="shared" si="0"/>
        <v>598200</v>
      </c>
    </row>
    <row r="21" spans="1:7" ht="35.25" customHeight="1">
      <c r="A21" s="191" t="s">
        <v>206</v>
      </c>
      <c r="B21" s="95" t="s">
        <v>207</v>
      </c>
      <c r="C21" s="77" t="s">
        <v>208</v>
      </c>
      <c r="D21" s="105" t="s">
        <v>209</v>
      </c>
      <c r="E21" s="96"/>
      <c r="F21" s="97">
        <v>3220</v>
      </c>
      <c r="G21" s="132">
        <f t="shared" si="0"/>
        <v>3210340</v>
      </c>
    </row>
    <row r="22" spans="1:7" ht="39.75" customHeight="1">
      <c r="A22" s="191"/>
      <c r="B22" s="95" t="s">
        <v>207</v>
      </c>
      <c r="C22" s="77" t="s">
        <v>210</v>
      </c>
      <c r="D22" s="105" t="s">
        <v>211</v>
      </c>
      <c r="E22" s="96"/>
      <c r="F22" s="97">
        <v>285</v>
      </c>
      <c r="G22" s="132">
        <f t="shared" si="0"/>
        <v>284145</v>
      </c>
    </row>
    <row r="23" spans="1:7" ht="38.25" customHeight="1">
      <c r="A23" s="191"/>
      <c r="B23" s="95" t="s">
        <v>280</v>
      </c>
      <c r="C23" s="77" t="s">
        <v>212</v>
      </c>
      <c r="D23" s="105" t="s">
        <v>213</v>
      </c>
      <c r="E23" s="96"/>
      <c r="F23" s="97">
        <v>660</v>
      </c>
      <c r="G23" s="132">
        <f t="shared" si="0"/>
        <v>658020</v>
      </c>
    </row>
    <row r="24" spans="1:7" ht="38.25" customHeight="1">
      <c r="A24" s="191"/>
      <c r="B24" s="95" t="s">
        <v>279</v>
      </c>
      <c r="C24" s="77" t="s">
        <v>250</v>
      </c>
      <c r="D24" s="105" t="s">
        <v>214</v>
      </c>
      <c r="E24" s="96"/>
      <c r="F24" s="97">
        <v>184</v>
      </c>
      <c r="G24" s="132">
        <f t="shared" si="0"/>
        <v>183448</v>
      </c>
    </row>
    <row r="25" spans="1:7" ht="38.25" customHeight="1">
      <c r="A25" s="191"/>
      <c r="B25" s="95" t="s">
        <v>278</v>
      </c>
      <c r="C25" s="77" t="s">
        <v>251</v>
      </c>
      <c r="D25" s="105" t="s">
        <v>177</v>
      </c>
      <c r="E25" s="96"/>
      <c r="F25" s="97">
        <v>347</v>
      </c>
      <c r="G25" s="132">
        <f t="shared" si="0"/>
        <v>345959</v>
      </c>
    </row>
    <row r="26" spans="1:7" ht="38.25" customHeight="1">
      <c r="A26" s="192"/>
      <c r="B26" s="95" t="s">
        <v>277</v>
      </c>
      <c r="C26" s="77" t="s">
        <v>252</v>
      </c>
      <c r="D26" s="105" t="s">
        <v>215</v>
      </c>
      <c r="E26" s="96"/>
      <c r="F26" s="97">
        <v>206</v>
      </c>
      <c r="G26" s="132">
        <f t="shared" si="0"/>
        <v>205382</v>
      </c>
    </row>
    <row r="27" spans="1:7" ht="38.25" customHeight="1">
      <c r="A27" s="192"/>
      <c r="B27" s="95" t="s">
        <v>276</v>
      </c>
      <c r="C27" s="77" t="s">
        <v>253</v>
      </c>
      <c r="D27" s="105" t="s">
        <v>216</v>
      </c>
      <c r="E27" s="96"/>
      <c r="F27" s="97">
        <v>210</v>
      </c>
      <c r="G27" s="132">
        <f t="shared" si="0"/>
        <v>209370</v>
      </c>
    </row>
    <row r="28" spans="1:7" ht="38.25" customHeight="1">
      <c r="A28" s="192"/>
      <c r="B28" s="95" t="s">
        <v>275</v>
      </c>
      <c r="C28" s="77" t="s">
        <v>254</v>
      </c>
      <c r="D28" s="105" t="s">
        <v>217</v>
      </c>
      <c r="E28" s="96"/>
      <c r="F28" s="97">
        <v>400</v>
      </c>
      <c r="G28" s="132">
        <f t="shared" si="0"/>
        <v>398800</v>
      </c>
    </row>
    <row r="29" spans="1:7" ht="38.25" customHeight="1">
      <c r="A29" s="192"/>
      <c r="B29" s="95" t="s">
        <v>274</v>
      </c>
      <c r="C29" s="77" t="s">
        <v>255</v>
      </c>
      <c r="D29" s="105" t="s">
        <v>218</v>
      </c>
      <c r="E29" s="96"/>
      <c r="F29" s="97">
        <v>1191</v>
      </c>
      <c r="G29" s="132">
        <f t="shared" si="0"/>
        <v>1187427</v>
      </c>
    </row>
    <row r="30" spans="1:7" ht="38.25" customHeight="1">
      <c r="A30" s="192"/>
      <c r="B30" s="95" t="s">
        <v>273</v>
      </c>
      <c r="C30" s="77" t="s">
        <v>256</v>
      </c>
      <c r="D30" s="105" t="s">
        <v>219</v>
      </c>
      <c r="E30" s="96"/>
      <c r="F30" s="97">
        <v>291</v>
      </c>
      <c r="G30" s="132">
        <f t="shared" si="0"/>
        <v>290127</v>
      </c>
    </row>
    <row r="31" spans="1:7" ht="38.25" customHeight="1">
      <c r="A31" s="192"/>
      <c r="B31" s="95" t="s">
        <v>272</v>
      </c>
      <c r="C31" s="77" t="s">
        <v>257</v>
      </c>
      <c r="D31" s="105" t="s">
        <v>220</v>
      </c>
      <c r="E31" s="96"/>
      <c r="F31" s="97">
        <v>1600</v>
      </c>
      <c r="G31" s="132">
        <f t="shared" si="0"/>
        <v>1595200</v>
      </c>
    </row>
    <row r="32" spans="1:7" ht="38.25" customHeight="1">
      <c r="A32" s="192"/>
      <c r="B32" s="95" t="s">
        <v>271</v>
      </c>
      <c r="C32" s="77" t="s">
        <v>258</v>
      </c>
      <c r="D32" s="105" t="s">
        <v>221</v>
      </c>
      <c r="E32" s="96"/>
      <c r="F32" s="97">
        <v>484</v>
      </c>
      <c r="G32" s="132">
        <f t="shared" si="0"/>
        <v>482548</v>
      </c>
    </row>
    <row r="33" spans="1:7" ht="38.25" customHeight="1">
      <c r="A33" s="98" t="s">
        <v>78</v>
      </c>
      <c r="B33" s="95" t="s">
        <v>260</v>
      </c>
      <c r="C33" s="77" t="s">
        <v>161</v>
      </c>
      <c r="D33" s="105" t="s">
        <v>166</v>
      </c>
      <c r="E33" s="96"/>
      <c r="F33" s="97">
        <v>710</v>
      </c>
      <c r="G33" s="132">
        <f t="shared" si="0"/>
        <v>707870</v>
      </c>
    </row>
    <row r="34" spans="1:7" ht="38.25" customHeight="1">
      <c r="A34" s="98"/>
      <c r="B34" s="95" t="s">
        <v>269</v>
      </c>
      <c r="C34" s="77" t="s">
        <v>167</v>
      </c>
      <c r="D34" s="105" t="s">
        <v>168</v>
      </c>
      <c r="E34" s="96"/>
      <c r="F34" s="97">
        <v>715</v>
      </c>
      <c r="G34" s="132">
        <f t="shared" si="0"/>
        <v>712855</v>
      </c>
    </row>
    <row r="35" spans="1:7" ht="38.25" customHeight="1">
      <c r="A35" s="98"/>
      <c r="B35" s="95" t="s">
        <v>270</v>
      </c>
      <c r="C35" s="77" t="s">
        <v>259</v>
      </c>
      <c r="D35" s="105" t="s">
        <v>169</v>
      </c>
      <c r="E35" s="96"/>
      <c r="F35" s="97">
        <v>288</v>
      </c>
      <c r="G35" s="132">
        <f t="shared" si="0"/>
        <v>287136</v>
      </c>
    </row>
    <row r="36" spans="1:7" ht="38.25" customHeight="1">
      <c r="A36" s="114" t="s">
        <v>91</v>
      </c>
      <c r="B36" s="95" t="s">
        <v>225</v>
      </c>
      <c r="C36" s="77" t="s">
        <v>161</v>
      </c>
      <c r="D36" s="105" t="s">
        <v>226</v>
      </c>
      <c r="E36" s="96"/>
      <c r="F36" s="97">
        <v>3650</v>
      </c>
      <c r="G36" s="132">
        <f t="shared" si="0"/>
        <v>3639050</v>
      </c>
    </row>
    <row r="37" spans="1:7" ht="38.25" customHeight="1">
      <c r="A37" s="114"/>
      <c r="B37" s="95" t="s">
        <v>227</v>
      </c>
      <c r="C37" s="77" t="s">
        <v>228</v>
      </c>
      <c r="D37" s="105" t="s">
        <v>229</v>
      </c>
      <c r="E37" s="96"/>
      <c r="F37" s="97">
        <v>500</v>
      </c>
      <c r="G37" s="132">
        <f t="shared" si="0"/>
        <v>498500</v>
      </c>
    </row>
    <row r="38" spans="1:7" ht="38.25" customHeight="1">
      <c r="A38" s="111"/>
      <c r="B38" s="95" t="s">
        <v>230</v>
      </c>
      <c r="C38" s="77" t="s">
        <v>231</v>
      </c>
      <c r="D38" s="105" t="s">
        <v>232</v>
      </c>
      <c r="E38" s="96"/>
      <c r="F38" s="97">
        <v>512</v>
      </c>
      <c r="G38" s="132">
        <f t="shared" si="0"/>
        <v>510464</v>
      </c>
    </row>
    <row r="39" spans="1:7" ht="38.25" customHeight="1">
      <c r="A39" s="111"/>
      <c r="B39" s="95" t="s">
        <v>233</v>
      </c>
      <c r="C39" s="77" t="s">
        <v>234</v>
      </c>
      <c r="D39" s="105" t="s">
        <v>235</v>
      </c>
      <c r="E39" s="96"/>
      <c r="F39" s="97">
        <v>340</v>
      </c>
      <c r="G39" s="132">
        <f t="shared" si="0"/>
        <v>338980</v>
      </c>
    </row>
    <row r="40" spans="1:7" ht="38.25" customHeight="1">
      <c r="A40" s="98" t="s">
        <v>94</v>
      </c>
      <c r="B40" s="95" t="s">
        <v>268</v>
      </c>
      <c r="C40" s="77" t="s">
        <v>237</v>
      </c>
      <c r="D40" s="105">
        <v>1973</v>
      </c>
      <c r="E40" s="96"/>
      <c r="F40" s="97">
        <v>1700</v>
      </c>
      <c r="G40" s="132">
        <f t="shared" si="0"/>
        <v>1694900</v>
      </c>
    </row>
    <row r="41" spans="1:7" ht="38.25" customHeight="1">
      <c r="A41" s="98"/>
      <c r="B41" s="95" t="s">
        <v>268</v>
      </c>
      <c r="C41" s="77" t="s">
        <v>210</v>
      </c>
      <c r="D41" s="105">
        <v>2005</v>
      </c>
      <c r="E41" s="96"/>
      <c r="F41" s="97">
        <v>1750</v>
      </c>
      <c r="G41" s="132">
        <f t="shared" si="0"/>
        <v>1744750</v>
      </c>
    </row>
    <row r="42" spans="1:7" ht="38.25" customHeight="1">
      <c r="A42" s="98"/>
      <c r="B42" s="95" t="s">
        <v>267</v>
      </c>
      <c r="C42" s="77" t="s">
        <v>238</v>
      </c>
      <c r="D42" s="105">
        <v>2015</v>
      </c>
      <c r="E42" s="96"/>
      <c r="F42" s="97">
        <v>180</v>
      </c>
      <c r="G42" s="132">
        <f t="shared" si="0"/>
        <v>179460</v>
      </c>
    </row>
    <row r="43" spans="1:7" ht="38.25" customHeight="1">
      <c r="A43" s="98"/>
      <c r="B43" s="95" t="s">
        <v>266</v>
      </c>
      <c r="C43" s="77" t="s">
        <v>239</v>
      </c>
      <c r="D43" s="105">
        <v>1960</v>
      </c>
      <c r="E43" s="96"/>
      <c r="F43" s="97">
        <v>200</v>
      </c>
      <c r="G43" s="132">
        <f t="shared" si="0"/>
        <v>199400</v>
      </c>
    </row>
    <row r="44" spans="1:7" ht="38.25" customHeight="1">
      <c r="A44" s="98"/>
      <c r="B44" s="95" t="s">
        <v>265</v>
      </c>
      <c r="C44" s="77" t="s">
        <v>240</v>
      </c>
      <c r="D44" s="105">
        <v>1950</v>
      </c>
      <c r="E44" s="96"/>
      <c r="F44" s="97">
        <v>235</v>
      </c>
      <c r="G44" s="132">
        <f t="shared" si="0"/>
        <v>234295</v>
      </c>
    </row>
    <row r="45" spans="1:7" ht="38.25" customHeight="1">
      <c r="A45" s="112"/>
      <c r="B45" s="95" t="s">
        <v>264</v>
      </c>
      <c r="C45" s="77" t="s">
        <v>241</v>
      </c>
      <c r="D45" s="105">
        <v>1977</v>
      </c>
      <c r="E45" s="96"/>
      <c r="F45" s="97">
        <v>196</v>
      </c>
      <c r="G45" s="132">
        <f t="shared" si="0"/>
        <v>195412</v>
      </c>
    </row>
    <row r="46" spans="1:7" ht="38.25" customHeight="1">
      <c r="A46" s="98" t="s">
        <v>86</v>
      </c>
      <c r="B46" s="95" t="s">
        <v>87</v>
      </c>
      <c r="C46" s="77" t="s">
        <v>190</v>
      </c>
      <c r="D46" s="105" t="s">
        <v>191</v>
      </c>
      <c r="E46" s="96"/>
      <c r="F46" s="97">
        <v>1980</v>
      </c>
      <c r="G46" s="132">
        <f t="shared" si="0"/>
        <v>1974060</v>
      </c>
    </row>
    <row r="47" spans="1:7" ht="38.25" customHeight="1">
      <c r="A47" s="98"/>
      <c r="B47" s="95" t="s">
        <v>261</v>
      </c>
      <c r="C47" s="77" t="s">
        <v>263</v>
      </c>
      <c r="D47" s="105" t="s">
        <v>192</v>
      </c>
      <c r="E47" s="96" t="s">
        <v>172</v>
      </c>
      <c r="F47" s="97">
        <v>1870</v>
      </c>
      <c r="G47" s="132">
        <f t="shared" si="0"/>
        <v>1864390</v>
      </c>
    </row>
    <row r="48" spans="1:7" ht="38.25" customHeight="1">
      <c r="A48" s="99" t="s">
        <v>88</v>
      </c>
      <c r="B48" s="95" t="s">
        <v>87</v>
      </c>
      <c r="C48" s="77" t="s">
        <v>262</v>
      </c>
      <c r="D48" s="105" t="s">
        <v>193</v>
      </c>
      <c r="E48" s="96"/>
      <c r="F48" s="97">
        <v>4180</v>
      </c>
      <c r="G48" s="132">
        <f t="shared" si="0"/>
        <v>4167460</v>
      </c>
    </row>
    <row r="49" spans="1:7" ht="38.25" customHeight="1">
      <c r="A49" s="114" t="s">
        <v>80</v>
      </c>
      <c r="B49" s="95" t="s">
        <v>81</v>
      </c>
      <c r="C49" s="77" t="s">
        <v>170</v>
      </c>
      <c r="D49" s="105" t="s">
        <v>171</v>
      </c>
      <c r="E49" s="96" t="s">
        <v>172</v>
      </c>
      <c r="F49" s="97">
        <v>1800</v>
      </c>
      <c r="G49" s="132">
        <f t="shared" si="0"/>
        <v>1794600</v>
      </c>
    </row>
    <row r="50" spans="1:7" ht="38.25" customHeight="1">
      <c r="A50" s="111"/>
      <c r="B50" s="95" t="s">
        <v>246</v>
      </c>
      <c r="C50" s="77" t="s">
        <v>247</v>
      </c>
      <c r="D50" s="105" t="s">
        <v>173</v>
      </c>
      <c r="E50" s="96" t="s">
        <v>172</v>
      </c>
      <c r="F50" s="97">
        <v>1200</v>
      </c>
      <c r="G50" s="132">
        <f t="shared" si="0"/>
        <v>1196400</v>
      </c>
    </row>
    <row r="51" spans="1:7" ht="38.25" customHeight="1">
      <c r="A51" s="114" t="s">
        <v>124</v>
      </c>
      <c r="B51" s="95" t="s">
        <v>125</v>
      </c>
      <c r="C51" s="77" t="s">
        <v>194</v>
      </c>
      <c r="D51" s="105" t="s">
        <v>195</v>
      </c>
      <c r="E51" s="96" t="s">
        <v>172</v>
      </c>
      <c r="F51" s="97">
        <v>228.27</v>
      </c>
      <c r="G51" s="132">
        <f t="shared" si="0"/>
        <v>227585.19</v>
      </c>
    </row>
    <row r="52" spans="1:7" ht="38.25" customHeight="1">
      <c r="A52" s="111"/>
      <c r="B52" s="95" t="s">
        <v>125</v>
      </c>
      <c r="C52" s="77" t="s">
        <v>196</v>
      </c>
      <c r="D52" s="105" t="s">
        <v>197</v>
      </c>
      <c r="E52" s="96"/>
      <c r="F52" s="97">
        <v>728.31</v>
      </c>
      <c r="G52" s="132">
        <f t="shared" si="0"/>
        <v>726125.07</v>
      </c>
    </row>
    <row r="53" spans="1:7" ht="38.25" customHeight="1">
      <c r="A53" s="111"/>
      <c r="B53" s="95" t="s">
        <v>125</v>
      </c>
      <c r="C53" s="77" t="s">
        <v>198</v>
      </c>
      <c r="D53" s="105" t="s">
        <v>199</v>
      </c>
      <c r="E53" s="96"/>
      <c r="F53" s="97">
        <v>1845.9</v>
      </c>
      <c r="G53" s="132">
        <f t="shared" si="0"/>
        <v>1840362.3</v>
      </c>
    </row>
    <row r="54" spans="1:7" ht="38.25" customHeight="1">
      <c r="A54" s="111"/>
      <c r="B54" s="95" t="s">
        <v>125</v>
      </c>
      <c r="C54" s="77" t="s">
        <v>200</v>
      </c>
      <c r="D54" s="105" t="s">
        <v>201</v>
      </c>
      <c r="E54" s="96"/>
      <c r="F54" s="97">
        <v>311.56</v>
      </c>
      <c r="G54" s="132">
        <f t="shared" si="0"/>
        <v>310625.32</v>
      </c>
    </row>
    <row r="55" spans="1:7" ht="38.25" customHeight="1">
      <c r="A55" s="111"/>
      <c r="B55" s="95" t="s">
        <v>125</v>
      </c>
      <c r="C55" s="77" t="s">
        <v>202</v>
      </c>
      <c r="D55" s="105" t="s">
        <v>203</v>
      </c>
      <c r="E55" s="96"/>
      <c r="F55" s="97">
        <v>115</v>
      </c>
      <c r="G55" s="132">
        <f t="shared" si="0"/>
        <v>114655</v>
      </c>
    </row>
    <row r="56" spans="1:7" ht="38.25" customHeight="1">
      <c r="A56" s="111"/>
      <c r="B56" s="95" t="s">
        <v>125</v>
      </c>
      <c r="C56" s="77" t="s">
        <v>204</v>
      </c>
      <c r="D56" s="105" t="s">
        <v>205</v>
      </c>
      <c r="E56" s="96"/>
      <c r="F56" s="97">
        <v>1889.54</v>
      </c>
      <c r="G56" s="132">
        <f t="shared" si="0"/>
        <v>1883871.38</v>
      </c>
    </row>
    <row r="57" spans="1:7" ht="38.25" customHeight="1">
      <c r="A57" s="98" t="s">
        <v>89</v>
      </c>
      <c r="B57" s="95" t="s">
        <v>90</v>
      </c>
      <c r="C57" s="77" t="s">
        <v>161</v>
      </c>
      <c r="D57" s="105" t="s">
        <v>222</v>
      </c>
      <c r="E57" s="96" t="s">
        <v>172</v>
      </c>
      <c r="F57" s="97">
        <v>2483</v>
      </c>
      <c r="G57" s="132">
        <f t="shared" si="0"/>
        <v>2475551</v>
      </c>
    </row>
    <row r="58" spans="1:7" ht="38.25" customHeight="1">
      <c r="A58" s="103"/>
      <c r="B58" s="95" t="s">
        <v>223</v>
      </c>
      <c r="C58" s="77" t="s">
        <v>176</v>
      </c>
      <c r="D58" s="105" t="s">
        <v>224</v>
      </c>
      <c r="E58" s="96"/>
      <c r="F58" s="97">
        <v>204</v>
      </c>
      <c r="G58" s="132">
        <f t="shared" si="0"/>
        <v>203388</v>
      </c>
    </row>
    <row r="59" spans="1:7" ht="54" customHeight="1">
      <c r="A59" s="98" t="s">
        <v>245</v>
      </c>
      <c r="B59" s="128" t="s">
        <v>285</v>
      </c>
      <c r="C59" s="119" t="s">
        <v>161</v>
      </c>
      <c r="D59" s="129" t="s">
        <v>286</v>
      </c>
      <c r="E59" s="96"/>
      <c r="F59" s="97">
        <v>753</v>
      </c>
      <c r="G59" s="132">
        <f t="shared" si="0"/>
        <v>750741</v>
      </c>
    </row>
    <row r="60" spans="1:7" ht="54" customHeight="1" thickBot="1">
      <c r="A60" s="98" t="s">
        <v>281</v>
      </c>
      <c r="B60" s="119" t="s">
        <v>288</v>
      </c>
      <c r="C60" s="119" t="s">
        <v>283</v>
      </c>
      <c r="D60" s="129" t="s">
        <v>282</v>
      </c>
      <c r="E60" s="96"/>
      <c r="F60" s="97">
        <f>86.24+81.12</f>
        <v>167.36</v>
      </c>
      <c r="G60" s="132">
        <f t="shared" si="0"/>
        <v>166857.92</v>
      </c>
    </row>
    <row r="61" spans="1:7" ht="40.5" customHeight="1" thickBot="1">
      <c r="A61" s="106"/>
      <c r="B61" s="107"/>
      <c r="C61" s="108"/>
      <c r="D61" s="116"/>
      <c r="E61" s="109"/>
      <c r="F61" s="110"/>
      <c r="G61" s="133">
        <f>SUM(G3:G60)</f>
        <v>56534825.18</v>
      </c>
    </row>
  </sheetData>
  <sheetProtection/>
  <mergeCells count="5">
    <mergeCell ref="A6:A13"/>
    <mergeCell ref="A21:A32"/>
    <mergeCell ref="A3:A5"/>
    <mergeCell ref="A15:A16"/>
    <mergeCell ref="F15:F16"/>
  </mergeCells>
  <printOptions/>
  <pageMargins left="0.25" right="0.25" top="0.75" bottom="0.75" header="0.3" footer="0.3"/>
  <pageSetup fitToHeight="0" fitToWidth="1" horizontalDpi="600" verticalDpi="600" orientation="landscape" paperSize="9" scale="57" r:id="rId2"/>
  <headerFooter>
    <oddHeader>&amp;L&amp;F&amp;C&amp;A&amp;R&amp;G</oddHeader>
    <oddFooter>&amp;L&amp;D, Milan Martulaš, dipl.ing,  PO313&amp;R&amp;P/&amp;N</oddFooter>
  </headerFooter>
  <legacyDrawingHF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H191"/>
  <sheetViews>
    <sheetView view="pageLayout" zoomScaleSheetLayoutView="85" workbookViewId="0" topLeftCell="A52">
      <selection activeCell="B4" sqref="B4:E4"/>
    </sheetView>
  </sheetViews>
  <sheetFormatPr defaultColWidth="9.140625" defaultRowHeight="12.75"/>
  <cols>
    <col min="1" max="1" width="0.9921875" style="0" customWidth="1"/>
    <col min="2" max="2" width="37.7109375" style="0" customWidth="1"/>
    <col min="3" max="3" width="36.28125" style="117" customWidth="1"/>
    <col min="4" max="4" width="37.57421875" style="0" customWidth="1"/>
    <col min="5" max="5" width="51.421875" style="13" customWidth="1"/>
    <col min="10" max="10" width="14.28125" style="0" bestFit="1" customWidth="1"/>
  </cols>
  <sheetData>
    <row r="2" spans="2:8" ht="18" customHeight="1">
      <c r="B2" s="17" t="s">
        <v>64</v>
      </c>
      <c r="C2" s="134"/>
      <c r="D2" s="18"/>
      <c r="E2" s="18"/>
      <c r="F2" s="12"/>
      <c r="G2" s="12"/>
      <c r="H2" s="12"/>
    </row>
    <row r="4" spans="2:5" ht="15">
      <c r="B4" s="198" t="s">
        <v>35</v>
      </c>
      <c r="C4" s="199"/>
      <c r="D4" s="199"/>
      <c r="E4" s="200"/>
    </row>
    <row r="5" spans="2:5" ht="15">
      <c r="B5" s="65" t="s">
        <v>36</v>
      </c>
      <c r="C5" s="65" t="s">
        <v>37</v>
      </c>
      <c r="D5" s="65" t="s">
        <v>38</v>
      </c>
      <c r="E5" s="65" t="s">
        <v>39</v>
      </c>
    </row>
    <row r="6" spans="2:5" ht="15">
      <c r="B6" s="66" t="s">
        <v>40</v>
      </c>
      <c r="C6" s="67">
        <f>1980*750</f>
        <v>1485000</v>
      </c>
      <c r="D6" s="67">
        <v>32273.54</v>
      </c>
      <c r="E6" s="67">
        <v>0</v>
      </c>
    </row>
    <row r="7" spans="2:5" ht="15">
      <c r="B7" s="66" t="s">
        <v>41</v>
      </c>
      <c r="C7" s="67">
        <v>0</v>
      </c>
      <c r="D7" s="67">
        <v>6549.52</v>
      </c>
      <c r="E7" s="67">
        <v>19989.820000000007</v>
      </c>
    </row>
    <row r="8" spans="2:5" ht="15">
      <c r="B8" s="66" t="s">
        <v>42</v>
      </c>
      <c r="C8" s="67">
        <v>0</v>
      </c>
      <c r="D8" s="67">
        <v>45118.57000000008</v>
      </c>
      <c r="E8" s="67">
        <v>18674.579999999998</v>
      </c>
    </row>
    <row r="9" spans="2:5" ht="15">
      <c r="B9" s="66" t="s">
        <v>43</v>
      </c>
      <c r="C9" s="67">
        <v>0</v>
      </c>
      <c r="D9" s="67">
        <v>5009.51</v>
      </c>
      <c r="E9" s="67">
        <v>2212.524</v>
      </c>
    </row>
    <row r="10" spans="2:5" ht="15">
      <c r="B10" s="66" t="s">
        <v>48</v>
      </c>
      <c r="C10" s="67"/>
      <c r="D10" s="67"/>
      <c r="E10" s="67"/>
    </row>
    <row r="11" spans="2:5" ht="15">
      <c r="B11" s="68" t="s">
        <v>44</v>
      </c>
      <c r="C11" s="69">
        <f>SUM(C6:C10)</f>
        <v>1485000</v>
      </c>
      <c r="D11" s="69">
        <f>SUM(D6:D10)</f>
        <v>88951.14000000007</v>
      </c>
      <c r="E11" s="69">
        <f>SUM(E6:E10)</f>
        <v>40876.924000000006</v>
      </c>
    </row>
    <row r="12" ht="14.25" customHeight="1"/>
    <row r="13" spans="2:5" ht="15">
      <c r="B13" s="198" t="s">
        <v>46</v>
      </c>
      <c r="C13" s="199"/>
      <c r="D13" s="199"/>
      <c r="E13" s="200"/>
    </row>
    <row r="14" spans="2:5" ht="15">
      <c r="B14" s="65" t="s">
        <v>36</v>
      </c>
      <c r="C14" s="65" t="s">
        <v>37</v>
      </c>
      <c r="D14" s="65" t="s">
        <v>38</v>
      </c>
      <c r="E14" s="65" t="s">
        <v>39</v>
      </c>
    </row>
    <row r="15" spans="2:5" ht="15">
      <c r="B15" s="66" t="s">
        <v>40</v>
      </c>
      <c r="C15" s="67">
        <v>2842500</v>
      </c>
      <c r="D15" s="67">
        <v>0</v>
      </c>
      <c r="E15" s="67">
        <v>0</v>
      </c>
    </row>
    <row r="16" spans="2:5" ht="15">
      <c r="B16" s="66" t="s">
        <v>41</v>
      </c>
      <c r="C16" s="67">
        <v>0</v>
      </c>
      <c r="D16" s="67">
        <v>17215</v>
      </c>
      <c r="E16" s="67">
        <v>37248.799999999996</v>
      </c>
    </row>
    <row r="17" spans="2:5" ht="15">
      <c r="B17" s="66" t="s">
        <v>42</v>
      </c>
      <c r="C17" s="67">
        <v>0</v>
      </c>
      <c r="D17" s="67">
        <v>59515</v>
      </c>
      <c r="E17" s="67">
        <v>245702.39999999997</v>
      </c>
    </row>
    <row r="18" spans="2:5" ht="15">
      <c r="B18" s="66" t="s">
        <v>43</v>
      </c>
      <c r="C18" s="67">
        <v>0</v>
      </c>
      <c r="D18" s="67">
        <v>4951</v>
      </c>
      <c r="E18" s="67">
        <v>16632.4</v>
      </c>
    </row>
    <row r="19" spans="2:5" ht="15">
      <c r="B19" s="66" t="s">
        <v>48</v>
      </c>
      <c r="C19" s="67"/>
      <c r="D19" s="67"/>
      <c r="E19" s="67"/>
    </row>
    <row r="20" spans="2:5" ht="15">
      <c r="B20" s="68" t="s">
        <v>44</v>
      </c>
      <c r="C20" s="69">
        <f>SUM(C15:C19)</f>
        <v>2842500</v>
      </c>
      <c r="D20" s="69">
        <f>SUM(D15:D19)</f>
        <v>81681</v>
      </c>
      <c r="E20" s="69">
        <f>SUM(E15:E19)</f>
        <v>299583.6</v>
      </c>
    </row>
    <row r="22" spans="2:5" ht="15">
      <c r="B22" s="198" t="s">
        <v>45</v>
      </c>
      <c r="C22" s="199"/>
      <c r="D22" s="199"/>
      <c r="E22" s="200"/>
    </row>
    <row r="23" spans="2:5" ht="15">
      <c r="B23" s="65" t="s">
        <v>36</v>
      </c>
      <c r="C23" s="65" t="s">
        <v>37</v>
      </c>
      <c r="D23" s="65" t="s">
        <v>38</v>
      </c>
      <c r="E23" s="65" t="s">
        <v>39</v>
      </c>
    </row>
    <row r="24" spans="2:5" ht="15">
      <c r="B24" s="66" t="s">
        <v>40</v>
      </c>
      <c r="C24" s="67">
        <v>1885500</v>
      </c>
      <c r="D24" s="67">
        <v>0</v>
      </c>
      <c r="E24" s="67">
        <v>0</v>
      </c>
    </row>
    <row r="25" spans="2:5" ht="15">
      <c r="B25" s="66" t="s">
        <v>41</v>
      </c>
      <c r="C25" s="67">
        <v>0</v>
      </c>
      <c r="D25" s="67">
        <v>34763.529099475745</v>
      </c>
      <c r="E25" s="67">
        <v>9508.635211361072</v>
      </c>
    </row>
    <row r="26" spans="2:5" ht="15">
      <c r="B26" s="66" t="s">
        <v>42</v>
      </c>
      <c r="C26" s="67">
        <v>0</v>
      </c>
      <c r="D26" s="67">
        <v>79463.57953414292</v>
      </c>
      <c r="E26" s="67">
        <v>13175.520074324773</v>
      </c>
    </row>
    <row r="27" spans="2:5" ht="15">
      <c r="B27" s="66" t="s">
        <v>43</v>
      </c>
      <c r="C27" s="67">
        <v>0</v>
      </c>
      <c r="D27" s="67">
        <v>9401.951025283694</v>
      </c>
      <c r="E27" s="67">
        <v>3929.646824606809</v>
      </c>
    </row>
    <row r="28" spans="2:5" ht="15">
      <c r="B28" s="66" t="s">
        <v>48</v>
      </c>
      <c r="C28" s="67"/>
      <c r="D28" s="67"/>
      <c r="E28" s="67"/>
    </row>
    <row r="29" spans="2:5" ht="15">
      <c r="B29" s="68" t="s">
        <v>44</v>
      </c>
      <c r="C29" s="69">
        <f>SUM(C24:C28)</f>
        <v>1885500</v>
      </c>
      <c r="D29" s="69">
        <f>SUM(D24:D28)</f>
        <v>123629.05965890235</v>
      </c>
      <c r="E29" s="69">
        <f>SUM(E24:E28)</f>
        <v>26613.802110292658</v>
      </c>
    </row>
    <row r="31" spans="2:5" ht="15">
      <c r="B31" s="198" t="s">
        <v>47</v>
      </c>
      <c r="C31" s="199"/>
      <c r="D31" s="199"/>
      <c r="E31" s="200"/>
    </row>
    <row r="32" spans="2:5" ht="15">
      <c r="B32" s="65" t="s">
        <v>36</v>
      </c>
      <c r="C32" s="65" t="s">
        <v>37</v>
      </c>
      <c r="D32" s="65" t="s">
        <v>38</v>
      </c>
      <c r="E32" s="65" t="s">
        <v>39</v>
      </c>
    </row>
    <row r="33" spans="2:5" ht="15">
      <c r="B33" s="66" t="s">
        <v>40</v>
      </c>
      <c r="C33" s="67">
        <v>1032000</v>
      </c>
      <c r="D33" s="67">
        <v>0</v>
      </c>
      <c r="E33" s="67">
        <v>0</v>
      </c>
    </row>
    <row r="34" spans="2:5" ht="15">
      <c r="B34" s="66" t="s">
        <v>41</v>
      </c>
      <c r="C34" s="67">
        <v>0</v>
      </c>
      <c r="D34" s="67">
        <v>14825.5</v>
      </c>
      <c r="E34" s="67">
        <v>6441.880000000001</v>
      </c>
    </row>
    <row r="35" spans="2:5" ht="15">
      <c r="B35" s="66" t="s">
        <v>42</v>
      </c>
      <c r="C35" s="67">
        <v>0</v>
      </c>
      <c r="D35" s="67">
        <v>23268.78000000001</v>
      </c>
      <c r="E35" s="67">
        <v>22925.936000000005</v>
      </c>
    </row>
    <row r="36" spans="2:5" ht="15">
      <c r="B36" s="66" t="s">
        <v>43</v>
      </c>
      <c r="C36" s="67">
        <v>0</v>
      </c>
      <c r="D36" s="67">
        <v>278.72</v>
      </c>
      <c r="E36" s="67">
        <v>3524.2039999999997</v>
      </c>
    </row>
    <row r="37" spans="2:5" ht="15">
      <c r="B37" s="66" t="s">
        <v>48</v>
      </c>
      <c r="C37" s="67">
        <v>0</v>
      </c>
      <c r="D37" s="67">
        <v>9668.75</v>
      </c>
      <c r="E37" s="67">
        <v>3269.64</v>
      </c>
    </row>
    <row r="38" spans="2:5" ht="15">
      <c r="B38" s="68" t="s">
        <v>44</v>
      </c>
      <c r="C38" s="69">
        <f>SUM(C33:C37)</f>
        <v>1032000</v>
      </c>
      <c r="D38" s="69">
        <f>SUM(D33:D37)</f>
        <v>48041.750000000015</v>
      </c>
      <c r="E38" s="69">
        <f>SUM(E33:E37)</f>
        <v>36161.66</v>
      </c>
    </row>
    <row r="40" spans="2:5" ht="15">
      <c r="B40" s="198" t="s">
        <v>49</v>
      </c>
      <c r="C40" s="199"/>
      <c r="D40" s="199"/>
      <c r="E40" s="200"/>
    </row>
    <row r="41" spans="2:5" ht="15">
      <c r="B41" s="65" t="s">
        <v>36</v>
      </c>
      <c r="C41" s="65" t="s">
        <v>37</v>
      </c>
      <c r="D41" s="65" t="s">
        <v>38</v>
      </c>
      <c r="E41" s="65" t="s">
        <v>39</v>
      </c>
    </row>
    <row r="42" spans="2:5" ht="15">
      <c r="B42" s="66" t="s">
        <v>40</v>
      </c>
      <c r="C42" s="67">
        <v>2155500</v>
      </c>
      <c r="D42" s="67"/>
      <c r="E42" s="67"/>
    </row>
    <row r="43" spans="2:5" ht="15">
      <c r="B43" s="66" t="s">
        <v>41</v>
      </c>
      <c r="C43" s="67">
        <v>0</v>
      </c>
      <c r="D43" s="67">
        <v>4793.789899794279</v>
      </c>
      <c r="E43" s="67">
        <v>30894.053752737404</v>
      </c>
    </row>
    <row r="44" spans="2:5" ht="15">
      <c r="B44" s="66" t="s">
        <v>100</v>
      </c>
      <c r="C44" s="67">
        <v>0</v>
      </c>
      <c r="D44" s="67">
        <v>0</v>
      </c>
      <c r="E44" s="67">
        <v>0</v>
      </c>
    </row>
    <row r="45" spans="2:5" ht="15">
      <c r="B45" s="66" t="s">
        <v>42</v>
      </c>
      <c r="C45" s="67">
        <v>0</v>
      </c>
      <c r="D45" s="67">
        <v>15811.935762160729</v>
      </c>
      <c r="E45" s="67">
        <v>70456.02601367047</v>
      </c>
    </row>
    <row r="46" spans="2:5" ht="15">
      <c r="B46" s="66" t="s">
        <v>43</v>
      </c>
      <c r="C46" s="67">
        <v>0</v>
      </c>
      <c r="D46" s="67">
        <v>1589.6250580662286</v>
      </c>
      <c r="E46" s="67">
        <v>21128.27553255027</v>
      </c>
    </row>
    <row r="47" spans="2:5" ht="15">
      <c r="B47" s="68" t="s">
        <v>44</v>
      </c>
      <c r="C47" s="69">
        <f>SUM(C42:C46)</f>
        <v>2155500</v>
      </c>
      <c r="D47" s="69">
        <f>SUM(D42:D46)</f>
        <v>22195.350720021237</v>
      </c>
      <c r="E47" s="69">
        <f>SUM(E42:E46)</f>
        <v>122478.35529895814</v>
      </c>
    </row>
    <row r="49" spans="2:5" ht="15">
      <c r="B49" s="198" t="s">
        <v>50</v>
      </c>
      <c r="C49" s="199"/>
      <c r="D49" s="199"/>
      <c r="E49" s="200"/>
    </row>
    <row r="50" spans="2:5" ht="15">
      <c r="B50" s="65" t="s">
        <v>36</v>
      </c>
      <c r="C50" s="65" t="s">
        <v>37</v>
      </c>
      <c r="D50" s="65" t="s">
        <v>38</v>
      </c>
      <c r="E50" s="65" t="s">
        <v>39</v>
      </c>
    </row>
    <row r="51" spans="2:5" ht="15">
      <c r="B51" s="66" t="s">
        <v>40</v>
      </c>
      <c r="C51" s="67">
        <v>450000</v>
      </c>
      <c r="D51" s="67">
        <v>73948.66</v>
      </c>
      <c r="E51" s="67">
        <v>0</v>
      </c>
    </row>
    <row r="52" spans="2:5" ht="15">
      <c r="B52" s="66" t="s">
        <v>41</v>
      </c>
      <c r="C52" s="67"/>
      <c r="D52" s="67">
        <v>55314.71000000001</v>
      </c>
      <c r="E52" s="67">
        <v>37640.364</v>
      </c>
    </row>
    <row r="53" spans="2:5" ht="15">
      <c r="B53" s="66" t="s">
        <v>42</v>
      </c>
      <c r="C53" s="67"/>
      <c r="D53" s="67">
        <v>154660.99999999994</v>
      </c>
      <c r="E53" s="67">
        <v>58450.776</v>
      </c>
    </row>
    <row r="54" spans="2:5" ht="15">
      <c r="B54" s="66" t="s">
        <v>43</v>
      </c>
      <c r="C54" s="67"/>
      <c r="D54" s="67">
        <v>0</v>
      </c>
      <c r="E54" s="67">
        <v>3526.3</v>
      </c>
    </row>
    <row r="55" spans="2:5" ht="15">
      <c r="B55" s="66" t="s">
        <v>65</v>
      </c>
      <c r="C55" s="70"/>
      <c r="D55" s="67"/>
      <c r="E55" s="67"/>
    </row>
    <row r="56" spans="2:5" ht="15">
      <c r="B56" s="68" t="s">
        <v>44</v>
      </c>
      <c r="C56" s="69">
        <f>SUM(C51:C55)</f>
        <v>450000</v>
      </c>
      <c r="D56" s="69">
        <f>SUM(D51:D55)</f>
        <v>283924.36999999994</v>
      </c>
      <c r="E56" s="69">
        <f>SUM(E51:E55)</f>
        <v>99617.44</v>
      </c>
    </row>
    <row r="58" spans="2:5" ht="15">
      <c r="B58" s="198" t="s">
        <v>51</v>
      </c>
      <c r="C58" s="199"/>
      <c r="D58" s="199"/>
      <c r="E58" s="200"/>
    </row>
    <row r="59" spans="2:5" ht="15">
      <c r="B59" s="65" t="s">
        <v>36</v>
      </c>
      <c r="C59" s="65" t="s">
        <v>37</v>
      </c>
      <c r="D59" s="65" t="s">
        <v>38</v>
      </c>
      <c r="E59" s="65" t="s">
        <v>39</v>
      </c>
    </row>
    <row r="60" spans="2:5" ht="15">
      <c r="B60" s="66" t="s">
        <v>40</v>
      </c>
      <c r="C60" s="67">
        <v>3195750</v>
      </c>
      <c r="D60" s="67">
        <v>0</v>
      </c>
      <c r="E60" s="67">
        <v>0</v>
      </c>
    </row>
    <row r="61" spans="2:5" ht="15">
      <c r="B61" s="66" t="s">
        <v>41</v>
      </c>
      <c r="C61" s="67"/>
      <c r="D61" s="67">
        <v>35392.51000000001</v>
      </c>
      <c r="E61" s="67">
        <v>491.924</v>
      </c>
    </row>
    <row r="62" spans="2:5" ht="15">
      <c r="B62" s="66" t="s">
        <v>42</v>
      </c>
      <c r="C62" s="67"/>
      <c r="D62" s="67">
        <v>10018.52</v>
      </c>
      <c r="E62" s="67">
        <v>181.556</v>
      </c>
    </row>
    <row r="63" spans="2:5" ht="15">
      <c r="B63" s="66" t="s">
        <v>43</v>
      </c>
      <c r="C63" s="67"/>
      <c r="D63" s="67">
        <v>1788.38</v>
      </c>
      <c r="E63" s="67">
        <v>506.56000000000006</v>
      </c>
    </row>
    <row r="64" spans="2:5" ht="15">
      <c r="B64" s="66" t="s">
        <v>65</v>
      </c>
      <c r="C64" s="70">
        <v>0</v>
      </c>
      <c r="D64" s="67">
        <v>0</v>
      </c>
      <c r="E64" s="67">
        <v>0</v>
      </c>
    </row>
    <row r="65" spans="2:5" ht="15">
      <c r="B65" s="68" t="s">
        <v>44</v>
      </c>
      <c r="C65" s="69">
        <f>SUM(C60:C64)</f>
        <v>3195750</v>
      </c>
      <c r="D65" s="69">
        <f>SUM(D60:D64)</f>
        <v>47199.41000000001</v>
      </c>
      <c r="E65" s="69">
        <f>SUM(E60:E64)</f>
        <v>1180.04</v>
      </c>
    </row>
    <row r="67" spans="2:5" ht="15">
      <c r="B67" s="198" t="s">
        <v>52</v>
      </c>
      <c r="C67" s="199"/>
      <c r="D67" s="199"/>
      <c r="E67" s="200"/>
    </row>
    <row r="68" spans="2:5" ht="15">
      <c r="B68" s="65" t="s">
        <v>36</v>
      </c>
      <c r="C68" s="65" t="s">
        <v>37</v>
      </c>
      <c r="D68" s="65" t="s">
        <v>38</v>
      </c>
      <c r="E68" s="65" t="s">
        <v>39</v>
      </c>
    </row>
    <row r="69" spans="2:5" ht="15">
      <c r="B69" s="66" t="s">
        <v>40</v>
      </c>
      <c r="C69" s="67">
        <v>6808500</v>
      </c>
      <c r="D69" s="67">
        <v>0</v>
      </c>
      <c r="E69" s="67">
        <v>0</v>
      </c>
    </row>
    <row r="70" spans="2:5" ht="15">
      <c r="B70" s="66" t="s">
        <v>41</v>
      </c>
      <c r="C70" s="67">
        <v>0</v>
      </c>
      <c r="D70" s="67">
        <v>15674.351400000003</v>
      </c>
      <c r="E70" s="67">
        <v>80100.95212</v>
      </c>
    </row>
    <row r="71" spans="2:5" ht="15">
      <c r="B71" s="66" t="s">
        <v>42</v>
      </c>
      <c r="C71" s="67">
        <v>0</v>
      </c>
      <c r="D71" s="67">
        <v>4439.6269999999995</v>
      </c>
      <c r="E71" s="67">
        <v>117453.18580000002</v>
      </c>
    </row>
    <row r="72" spans="2:5" ht="15">
      <c r="B72" s="66" t="s">
        <v>43</v>
      </c>
      <c r="C72" s="67">
        <v>0</v>
      </c>
      <c r="D72" s="67">
        <v>4157.0881</v>
      </c>
      <c r="E72" s="67">
        <v>33426.364199999996</v>
      </c>
    </row>
    <row r="73" spans="2:5" ht="15">
      <c r="B73" s="66" t="s">
        <v>65</v>
      </c>
      <c r="C73" s="70">
        <v>0</v>
      </c>
      <c r="D73" s="67">
        <v>0</v>
      </c>
      <c r="E73" s="67">
        <v>0</v>
      </c>
    </row>
    <row r="74" spans="2:5" ht="15">
      <c r="B74" s="68" t="s">
        <v>44</v>
      </c>
      <c r="C74" s="69">
        <f>SUM(C69:C73)</f>
        <v>6808500</v>
      </c>
      <c r="D74" s="69">
        <f>SUM(D69:D73)</f>
        <v>24271.066500000004</v>
      </c>
      <c r="E74" s="69">
        <f>SUM(E69:E73)</f>
        <v>230980.50212000002</v>
      </c>
    </row>
    <row r="76" spans="2:5" ht="15">
      <c r="B76" s="198" t="s">
        <v>53</v>
      </c>
      <c r="C76" s="199"/>
      <c r="D76" s="199"/>
      <c r="E76" s="200"/>
    </row>
    <row r="77" spans="2:5" ht="15">
      <c r="B77" s="65" t="s">
        <v>36</v>
      </c>
      <c r="C77" s="65" t="s">
        <v>37</v>
      </c>
      <c r="D77" s="65" t="s">
        <v>38</v>
      </c>
      <c r="E77" s="65" t="s">
        <v>39</v>
      </c>
    </row>
    <row r="78" spans="2:5" ht="15">
      <c r="B78" s="66" t="s">
        <v>40</v>
      </c>
      <c r="C78" s="67">
        <v>2028000</v>
      </c>
      <c r="D78" s="67">
        <v>8411.97</v>
      </c>
      <c r="E78" s="67">
        <v>453.988</v>
      </c>
    </row>
    <row r="79" spans="2:5" ht="15">
      <c r="B79" s="66" t="s">
        <v>41</v>
      </c>
      <c r="C79" s="67"/>
      <c r="D79" s="67">
        <v>7554.33</v>
      </c>
      <c r="E79" s="67">
        <v>10803.760000000002</v>
      </c>
    </row>
    <row r="80" spans="2:5" ht="15">
      <c r="B80" s="66" t="s">
        <v>42</v>
      </c>
      <c r="C80" s="67"/>
      <c r="D80" s="67">
        <v>43336.299999999996</v>
      </c>
      <c r="E80" s="67">
        <v>5174.227999999999</v>
      </c>
    </row>
    <row r="81" spans="2:5" ht="15">
      <c r="B81" s="66" t="s">
        <v>43</v>
      </c>
      <c r="C81" s="67"/>
      <c r="D81" s="67">
        <v>4437.920000000001</v>
      </c>
      <c r="E81" s="67">
        <v>7292.072</v>
      </c>
    </row>
    <row r="82" spans="2:5" ht="15">
      <c r="B82" s="66" t="s">
        <v>65</v>
      </c>
      <c r="C82" s="70">
        <v>0</v>
      </c>
      <c r="D82" s="67">
        <v>0</v>
      </c>
      <c r="E82" s="67">
        <v>0</v>
      </c>
    </row>
    <row r="83" spans="2:5" ht="15">
      <c r="B83" s="68" t="s">
        <v>44</v>
      </c>
      <c r="C83" s="69">
        <f>SUM(C78:C82)</f>
        <v>2028000</v>
      </c>
      <c r="D83" s="69">
        <f>SUM(D78:D82)</f>
        <v>63740.51999999999</v>
      </c>
      <c r="E83" s="69">
        <f>SUM(E78:E82)</f>
        <v>23724.048000000003</v>
      </c>
    </row>
    <row r="84" ht="12.75">
      <c r="E84"/>
    </row>
    <row r="85" spans="2:5" ht="15">
      <c r="B85" s="198" t="s">
        <v>54</v>
      </c>
      <c r="C85" s="199"/>
      <c r="D85" s="199"/>
      <c r="E85" s="200"/>
    </row>
    <row r="86" spans="2:5" ht="15">
      <c r="B86" s="65" t="s">
        <v>36</v>
      </c>
      <c r="C86" s="65" t="s">
        <v>37</v>
      </c>
      <c r="D86" s="65" t="s">
        <v>38</v>
      </c>
      <c r="E86" s="65" t="s">
        <v>39</v>
      </c>
    </row>
    <row r="87" spans="2:5" ht="15">
      <c r="B87" s="66" t="s">
        <v>40</v>
      </c>
      <c r="C87" s="67">
        <v>1284750</v>
      </c>
      <c r="D87" s="67">
        <v>961.99</v>
      </c>
      <c r="E87" s="67"/>
    </row>
    <row r="88" spans="2:5" ht="15">
      <c r="B88" s="66" t="s">
        <v>41</v>
      </c>
      <c r="C88" s="67"/>
      <c r="D88" s="67">
        <v>28744.21</v>
      </c>
      <c r="E88" s="67"/>
    </row>
    <row r="89" spans="2:5" ht="15">
      <c r="B89" s="66" t="s">
        <v>42</v>
      </c>
      <c r="C89" s="67"/>
      <c r="D89" s="67">
        <v>45881.52</v>
      </c>
      <c r="E89" s="67"/>
    </row>
    <row r="90" spans="2:5" ht="15">
      <c r="B90" s="66" t="s">
        <v>43</v>
      </c>
      <c r="C90" s="67"/>
      <c r="D90" s="67">
        <v>15615.95</v>
      </c>
      <c r="E90" s="67"/>
    </row>
    <row r="91" spans="2:5" ht="15">
      <c r="B91" s="66" t="s">
        <v>65</v>
      </c>
      <c r="C91" s="70">
        <v>0</v>
      </c>
      <c r="D91" s="67">
        <v>0</v>
      </c>
      <c r="E91" s="67">
        <v>0</v>
      </c>
    </row>
    <row r="92" spans="2:5" ht="15">
      <c r="B92" s="68" t="s">
        <v>44</v>
      </c>
      <c r="C92" s="69">
        <f>SUM(C87:C91)</f>
        <v>1284750</v>
      </c>
      <c r="D92" s="69">
        <f>SUM(D87:D91)</f>
        <v>91203.67</v>
      </c>
      <c r="E92" s="69">
        <f>SUM(E87:E91)</f>
        <v>0</v>
      </c>
    </row>
    <row r="94" spans="2:5" ht="15">
      <c r="B94" s="198" t="s">
        <v>55</v>
      </c>
      <c r="C94" s="199"/>
      <c r="D94" s="199"/>
      <c r="E94" s="200"/>
    </row>
    <row r="95" spans="2:5" ht="15">
      <c r="B95" s="65" t="s">
        <v>36</v>
      </c>
      <c r="C95" s="65" t="s">
        <v>37</v>
      </c>
      <c r="D95" s="65" t="s">
        <v>38</v>
      </c>
      <c r="E95" s="65" t="s">
        <v>39</v>
      </c>
    </row>
    <row r="96" spans="2:5" ht="15">
      <c r="B96" s="66" t="s">
        <v>40</v>
      </c>
      <c r="C96" s="67">
        <v>3751500</v>
      </c>
      <c r="D96" s="67"/>
      <c r="E96" s="67"/>
    </row>
    <row r="97" spans="2:5" ht="15">
      <c r="B97" s="66" t="s">
        <v>41</v>
      </c>
      <c r="C97" s="67">
        <v>0</v>
      </c>
      <c r="D97" s="67">
        <v>8526.710465193442</v>
      </c>
      <c r="E97" s="67">
        <v>25157.71982215145</v>
      </c>
    </row>
    <row r="98" spans="2:5" ht="15">
      <c r="B98" s="66" t="s">
        <v>42</v>
      </c>
      <c r="C98" s="67">
        <v>0</v>
      </c>
      <c r="D98" s="67">
        <v>92615.04678478991</v>
      </c>
      <c r="E98" s="67">
        <v>81538.13471365056</v>
      </c>
    </row>
    <row r="99" spans="2:5" ht="15">
      <c r="B99" s="66" t="s">
        <v>43</v>
      </c>
      <c r="C99" s="67">
        <v>0</v>
      </c>
      <c r="D99" s="67">
        <v>29852.17221248922</v>
      </c>
      <c r="E99" s="67">
        <v>7455.951158006505</v>
      </c>
    </row>
    <row r="100" spans="2:5" ht="15">
      <c r="B100" s="66" t="s">
        <v>65</v>
      </c>
      <c r="C100" s="70">
        <v>0</v>
      </c>
      <c r="D100" s="67">
        <v>0</v>
      </c>
      <c r="E100" s="67">
        <v>0</v>
      </c>
    </row>
    <row r="101" spans="2:5" ht="15">
      <c r="B101" s="68" t="s">
        <v>44</v>
      </c>
      <c r="C101" s="69">
        <f>SUM(C96:C100)</f>
        <v>3751500</v>
      </c>
      <c r="D101" s="69">
        <f>SUM(D96:D100)</f>
        <v>130993.92946247256</v>
      </c>
      <c r="E101" s="69">
        <f>SUM(E96:E100)</f>
        <v>114151.80569380852</v>
      </c>
    </row>
    <row r="103" spans="2:5" ht="15">
      <c r="B103" s="198" t="s">
        <v>56</v>
      </c>
      <c r="C103" s="199"/>
      <c r="D103" s="199"/>
      <c r="E103" s="200"/>
    </row>
    <row r="104" spans="2:5" ht="15">
      <c r="B104" s="65" t="s">
        <v>36</v>
      </c>
      <c r="C104" s="65" t="s">
        <v>37</v>
      </c>
      <c r="D104" s="65" t="s">
        <v>38</v>
      </c>
      <c r="E104" s="65" t="s">
        <v>39</v>
      </c>
    </row>
    <row r="105" spans="2:5" ht="15">
      <c r="B105" s="66" t="s">
        <v>40</v>
      </c>
      <c r="C105" s="67">
        <v>1800000</v>
      </c>
      <c r="D105" s="67">
        <v>60000</v>
      </c>
      <c r="E105" s="67">
        <v>0</v>
      </c>
    </row>
    <row r="106" spans="2:5" ht="15">
      <c r="B106" s="66" t="s">
        <v>41</v>
      </c>
      <c r="C106" s="67">
        <v>0</v>
      </c>
      <c r="D106" s="67">
        <v>0</v>
      </c>
      <c r="E106" s="67">
        <v>142136.4279999999</v>
      </c>
    </row>
    <row r="107" spans="2:5" ht="15">
      <c r="B107" s="66" t="s">
        <v>42</v>
      </c>
      <c r="C107" s="67">
        <v>0</v>
      </c>
      <c r="D107" s="67">
        <v>0</v>
      </c>
      <c r="E107" s="67">
        <v>189332.3799999996</v>
      </c>
    </row>
    <row r="108" spans="2:5" ht="15">
      <c r="B108" s="66" t="s">
        <v>43</v>
      </c>
      <c r="C108" s="67">
        <v>0</v>
      </c>
      <c r="D108" s="67">
        <v>0</v>
      </c>
      <c r="E108" s="67">
        <v>22958.159999999996</v>
      </c>
    </row>
    <row r="109" spans="2:5" ht="15">
      <c r="B109" s="66" t="s">
        <v>65</v>
      </c>
      <c r="C109" s="70">
        <v>0</v>
      </c>
      <c r="D109" s="67">
        <v>0</v>
      </c>
      <c r="E109" s="67">
        <v>0</v>
      </c>
    </row>
    <row r="110" spans="2:5" ht="15">
      <c r="B110" s="68" t="s">
        <v>44</v>
      </c>
      <c r="C110" s="69">
        <f>SUM(C105:C109)</f>
        <v>1800000</v>
      </c>
      <c r="D110" s="69">
        <f>SUM(D105:D109)</f>
        <v>60000</v>
      </c>
      <c r="E110" s="69">
        <f>SUM(E105:E109)</f>
        <v>354426.96799999947</v>
      </c>
    </row>
    <row r="111" ht="16.5" customHeight="1"/>
    <row r="112" spans="2:5" ht="15">
      <c r="B112" s="198" t="s">
        <v>57</v>
      </c>
      <c r="C112" s="199"/>
      <c r="D112" s="199"/>
      <c r="E112" s="200"/>
    </row>
    <row r="113" spans="2:5" ht="15">
      <c r="B113" s="65" t="s">
        <v>36</v>
      </c>
      <c r="C113" s="65" t="s">
        <v>37</v>
      </c>
      <c r="D113" s="65" t="s">
        <v>38</v>
      </c>
      <c r="E113" s="65" t="s">
        <v>39</v>
      </c>
    </row>
    <row r="114" spans="2:5" ht="15">
      <c r="B114" s="66" t="s">
        <v>40</v>
      </c>
      <c r="C114" s="67">
        <v>3135000</v>
      </c>
      <c r="D114" s="67">
        <v>0</v>
      </c>
      <c r="E114" s="67">
        <v>0</v>
      </c>
    </row>
    <row r="115" spans="2:5" ht="15">
      <c r="B115" s="66" t="s">
        <v>41</v>
      </c>
      <c r="C115" s="67">
        <v>0</v>
      </c>
      <c r="D115" s="67">
        <v>9414.94</v>
      </c>
      <c r="E115" s="67">
        <v>39957.51599999996</v>
      </c>
    </row>
    <row r="116" spans="2:5" ht="15">
      <c r="B116" s="66" t="s">
        <v>42</v>
      </c>
      <c r="C116" s="67">
        <v>0</v>
      </c>
      <c r="D116" s="67">
        <v>56817.22999999991</v>
      </c>
      <c r="E116" s="67">
        <v>36678.147999999834</v>
      </c>
    </row>
    <row r="117" spans="2:5" ht="15">
      <c r="B117" s="66" t="s">
        <v>43</v>
      </c>
      <c r="C117" s="67">
        <v>0</v>
      </c>
      <c r="D117" s="67">
        <v>35185.87</v>
      </c>
      <c r="E117" s="67">
        <v>22177.588</v>
      </c>
    </row>
    <row r="118" spans="2:5" ht="15">
      <c r="B118" s="66" t="s">
        <v>65</v>
      </c>
      <c r="C118" s="70">
        <v>0</v>
      </c>
      <c r="D118" s="67">
        <v>0</v>
      </c>
      <c r="E118" s="67">
        <v>0</v>
      </c>
    </row>
    <row r="119" spans="2:5" ht="15">
      <c r="B119" s="68" t="s">
        <v>44</v>
      </c>
      <c r="C119" s="69">
        <f>SUM(C114:C118)</f>
        <v>3135000</v>
      </c>
      <c r="D119" s="69">
        <f>SUM(D114:D118)</f>
        <v>101418.03999999992</v>
      </c>
      <c r="E119" s="69">
        <f>SUM(E114:E118)</f>
        <v>98813.25199999979</v>
      </c>
    </row>
    <row r="121" spans="2:5" ht="15">
      <c r="B121" s="198" t="s">
        <v>58</v>
      </c>
      <c r="C121" s="199" t="s">
        <v>59</v>
      </c>
      <c r="D121" s="199"/>
      <c r="E121" s="200"/>
    </row>
    <row r="122" spans="2:5" ht="15">
      <c r="B122" s="65" t="s">
        <v>36</v>
      </c>
      <c r="C122" s="65" t="s">
        <v>37</v>
      </c>
      <c r="D122" s="65" t="s">
        <v>38</v>
      </c>
      <c r="E122" s="65" t="s">
        <v>39</v>
      </c>
    </row>
    <row r="123" spans="2:5" ht="15">
      <c r="B123" s="66" t="s">
        <v>40</v>
      </c>
      <c r="C123" s="67">
        <f>5118.28*750</f>
        <v>3838710</v>
      </c>
      <c r="D123" s="67">
        <v>0</v>
      </c>
      <c r="E123" s="67">
        <v>0</v>
      </c>
    </row>
    <row r="124" spans="2:5" ht="15">
      <c r="B124" s="66" t="s">
        <v>41</v>
      </c>
      <c r="C124" s="67">
        <v>0</v>
      </c>
      <c r="D124" s="67">
        <v>2189850</v>
      </c>
      <c r="E124" s="67">
        <v>40364.30799999997</v>
      </c>
    </row>
    <row r="125" spans="2:5" ht="15">
      <c r="B125" s="66" t="s">
        <v>42</v>
      </c>
      <c r="C125" s="67"/>
      <c r="D125" s="67">
        <v>4247710</v>
      </c>
      <c r="E125" s="67">
        <v>135730.61200000058</v>
      </c>
    </row>
    <row r="126" spans="2:5" ht="15">
      <c r="B126" s="66" t="s">
        <v>43</v>
      </c>
      <c r="C126" s="67"/>
      <c r="D126" s="67">
        <v>789831</v>
      </c>
      <c r="E126" s="67">
        <v>65554.496</v>
      </c>
    </row>
    <row r="127" spans="2:5" ht="15">
      <c r="B127" s="66" t="s">
        <v>65</v>
      </c>
      <c r="C127" s="70">
        <v>0</v>
      </c>
      <c r="D127" s="67">
        <v>0</v>
      </c>
      <c r="E127" s="67">
        <v>0</v>
      </c>
    </row>
    <row r="128" spans="2:5" ht="15">
      <c r="B128" s="68" t="s">
        <v>44</v>
      </c>
      <c r="C128" s="69">
        <f>SUM(C123:C127)</f>
        <v>3838710</v>
      </c>
      <c r="D128" s="69">
        <f>SUM(D123:D127)</f>
        <v>7227391</v>
      </c>
      <c r="E128" s="69">
        <f>SUM(E123:E127)</f>
        <v>241649.41600000055</v>
      </c>
    </row>
    <row r="130" spans="2:5" ht="15">
      <c r="B130" s="198" t="s">
        <v>60</v>
      </c>
      <c r="C130" s="199"/>
      <c r="D130" s="199"/>
      <c r="E130" s="200"/>
    </row>
    <row r="131" spans="2:5" ht="15">
      <c r="B131" s="65" t="s">
        <v>36</v>
      </c>
      <c r="C131" s="65" t="s">
        <v>37</v>
      </c>
      <c r="D131" s="65" t="s">
        <v>38</v>
      </c>
      <c r="E131" s="65" t="s">
        <v>39</v>
      </c>
    </row>
    <row r="132" spans="2:5" ht="15">
      <c r="B132" s="66" t="s">
        <v>40</v>
      </c>
      <c r="C132" s="67">
        <v>1350000</v>
      </c>
      <c r="D132" s="67">
        <v>0</v>
      </c>
      <c r="E132" s="67">
        <v>0</v>
      </c>
    </row>
    <row r="133" spans="2:5" ht="12" customHeight="1">
      <c r="B133" s="66" t="s">
        <v>41</v>
      </c>
      <c r="C133" s="67">
        <v>0</v>
      </c>
      <c r="D133" s="67">
        <v>13480.4813</v>
      </c>
      <c r="E133" s="67">
        <v>33746.28403999999</v>
      </c>
    </row>
    <row r="134" spans="2:5" ht="15">
      <c r="B134" s="66" t="s">
        <v>42</v>
      </c>
      <c r="C134" s="67">
        <v>0</v>
      </c>
      <c r="D134" s="67">
        <v>655.717</v>
      </c>
      <c r="E134" s="67">
        <v>108868.44828000017</v>
      </c>
    </row>
    <row r="135" spans="2:5" ht="15">
      <c r="B135" s="66" t="s">
        <v>43</v>
      </c>
      <c r="C135" s="67">
        <v>0</v>
      </c>
      <c r="D135" s="67">
        <v>374.8092</v>
      </c>
      <c r="E135" s="67">
        <v>34491.15267999999</v>
      </c>
    </row>
    <row r="136" spans="2:5" ht="15">
      <c r="B136" s="66" t="s">
        <v>65</v>
      </c>
      <c r="C136" s="70">
        <v>0</v>
      </c>
      <c r="D136" s="67">
        <v>0</v>
      </c>
      <c r="E136" s="67">
        <v>0</v>
      </c>
    </row>
    <row r="137" spans="2:5" ht="15">
      <c r="B137" s="68" t="s">
        <v>44</v>
      </c>
      <c r="C137" s="69">
        <f>SUM(C132:C136)</f>
        <v>1350000</v>
      </c>
      <c r="D137" s="69">
        <f>SUM(D132:D136)</f>
        <v>14511.0075</v>
      </c>
      <c r="E137" s="69">
        <f>SUM(E132:E136)</f>
        <v>177105.88500000015</v>
      </c>
    </row>
    <row r="139" spans="2:5" ht="15">
      <c r="B139" s="198" t="s">
        <v>61</v>
      </c>
      <c r="C139" s="199"/>
      <c r="D139" s="199"/>
      <c r="E139" s="200"/>
    </row>
    <row r="140" spans="2:5" ht="15">
      <c r="B140" s="65" t="s">
        <v>36</v>
      </c>
      <c r="C140" s="65" t="s">
        <v>37</v>
      </c>
      <c r="D140" s="65" t="s">
        <v>38</v>
      </c>
      <c r="E140" s="65" t="s">
        <v>39</v>
      </c>
    </row>
    <row r="141" spans="2:5" ht="15">
      <c r="B141" s="66" t="s">
        <v>40</v>
      </c>
      <c r="C141" s="67">
        <v>2015250</v>
      </c>
      <c r="D141" s="67">
        <v>0</v>
      </c>
      <c r="E141" s="67">
        <v>0</v>
      </c>
    </row>
    <row r="142" spans="2:5" ht="15">
      <c r="B142" s="66" t="s">
        <v>41</v>
      </c>
      <c r="C142" s="67">
        <v>0</v>
      </c>
      <c r="D142" s="67">
        <v>166493.86995000002</v>
      </c>
      <c r="E142" s="67">
        <v>242863.48000000013</v>
      </c>
    </row>
    <row r="143" spans="2:5" ht="15">
      <c r="B143" s="66" t="s">
        <v>42</v>
      </c>
      <c r="C143" s="67">
        <v>0</v>
      </c>
      <c r="D143" s="67">
        <v>131031.92998999999</v>
      </c>
      <c r="E143" s="67">
        <v>255347.74000000014</v>
      </c>
    </row>
    <row r="144" spans="2:5" ht="15">
      <c r="B144" s="66" t="s">
        <v>43</v>
      </c>
      <c r="C144" s="67">
        <v>0</v>
      </c>
      <c r="D144" s="67">
        <v>1736</v>
      </c>
      <c r="E144" s="67">
        <v>105969.40000000002</v>
      </c>
    </row>
    <row r="145" spans="2:5" ht="15">
      <c r="B145" s="66" t="s">
        <v>65</v>
      </c>
      <c r="C145" s="70">
        <v>0</v>
      </c>
      <c r="D145" s="67">
        <v>0</v>
      </c>
      <c r="E145" s="67">
        <v>0</v>
      </c>
    </row>
    <row r="146" spans="2:5" ht="15">
      <c r="B146" s="68" t="s">
        <v>44</v>
      </c>
      <c r="C146" s="69">
        <f>SUM(C141:C145)</f>
        <v>2015250</v>
      </c>
      <c r="D146" s="69">
        <f>SUM(D141:D145)</f>
        <v>299261.79994</v>
      </c>
      <c r="E146" s="69">
        <f>SUM(E141:E145)</f>
        <v>604180.6200000003</v>
      </c>
    </row>
    <row r="147" ht="12" customHeight="1"/>
    <row r="148" spans="2:5" ht="15">
      <c r="B148" s="198" t="s">
        <v>62</v>
      </c>
      <c r="C148" s="199"/>
      <c r="D148" s="199"/>
      <c r="E148" s="200"/>
    </row>
    <row r="149" spans="2:5" ht="15">
      <c r="B149" s="65" t="s">
        <v>36</v>
      </c>
      <c r="C149" s="65" t="s">
        <v>37</v>
      </c>
      <c r="D149" s="65" t="s">
        <v>38</v>
      </c>
      <c r="E149" s="65" t="s">
        <v>39</v>
      </c>
    </row>
    <row r="150" spans="2:5" ht="15">
      <c r="B150" s="66" t="s">
        <v>40</v>
      </c>
      <c r="C150" s="67">
        <v>1402500</v>
      </c>
      <c r="D150" s="67">
        <v>0</v>
      </c>
      <c r="E150" s="67">
        <v>0</v>
      </c>
    </row>
    <row r="151" spans="2:5" ht="15">
      <c r="B151" s="66" t="s">
        <v>41</v>
      </c>
      <c r="C151" s="67">
        <v>0</v>
      </c>
      <c r="D151" s="67">
        <v>9414.94</v>
      </c>
      <c r="E151" s="67">
        <v>39957.51599999996</v>
      </c>
    </row>
    <row r="152" spans="2:5" ht="15">
      <c r="B152" s="66" t="s">
        <v>42</v>
      </c>
      <c r="C152" s="67">
        <v>0</v>
      </c>
      <c r="D152" s="67">
        <v>0</v>
      </c>
      <c r="E152" s="67">
        <v>44128.05999999998</v>
      </c>
    </row>
    <row r="153" spans="2:5" ht="15">
      <c r="B153" s="66" t="s">
        <v>43</v>
      </c>
      <c r="C153" s="67">
        <v>0</v>
      </c>
      <c r="D153" s="67">
        <v>0</v>
      </c>
      <c r="E153" s="67">
        <v>20840.443999999996</v>
      </c>
    </row>
    <row r="154" spans="2:5" ht="15">
      <c r="B154" s="66" t="s">
        <v>65</v>
      </c>
      <c r="C154" s="70">
        <v>0</v>
      </c>
      <c r="D154" s="67">
        <v>0</v>
      </c>
      <c r="E154" s="67">
        <v>0</v>
      </c>
    </row>
    <row r="155" spans="2:5" ht="15">
      <c r="B155" s="68" t="s">
        <v>44</v>
      </c>
      <c r="C155" s="69">
        <f>SUM(C150:C154)</f>
        <v>1402500</v>
      </c>
      <c r="D155" s="69">
        <f>SUM(D150:D154)</f>
        <v>9414.94</v>
      </c>
      <c r="E155" s="69">
        <f>SUM(E150:E154)</f>
        <v>104926.01999999993</v>
      </c>
    </row>
    <row r="157" spans="2:5" ht="15">
      <c r="B157" s="198" t="s">
        <v>63</v>
      </c>
      <c r="C157" s="199"/>
      <c r="D157" s="199"/>
      <c r="E157" s="200"/>
    </row>
    <row r="158" spans="2:5" ht="15">
      <c r="B158" s="65" t="s">
        <v>36</v>
      </c>
      <c r="C158" s="65" t="s">
        <v>37</v>
      </c>
      <c r="D158" s="65" t="s">
        <v>38</v>
      </c>
      <c r="E158" s="65" t="s">
        <v>39</v>
      </c>
    </row>
    <row r="159" spans="2:5" ht="15">
      <c r="B159" s="66" t="s">
        <v>40</v>
      </c>
      <c r="C159" s="70">
        <v>900000</v>
      </c>
      <c r="D159" s="67">
        <v>0</v>
      </c>
      <c r="E159" s="67">
        <v>0</v>
      </c>
    </row>
    <row r="160" spans="2:5" ht="15">
      <c r="B160" s="66" t="s">
        <v>41</v>
      </c>
      <c r="C160" s="67">
        <v>0</v>
      </c>
      <c r="D160" s="67">
        <v>1793.0852</v>
      </c>
      <c r="E160" s="67">
        <v>7012.8</v>
      </c>
    </row>
    <row r="161" spans="2:5" ht="15">
      <c r="B161" s="66" t="s">
        <v>42</v>
      </c>
      <c r="C161" s="67">
        <v>0</v>
      </c>
      <c r="D161" s="67">
        <v>0</v>
      </c>
      <c r="E161" s="67">
        <v>98129.32668000014</v>
      </c>
    </row>
    <row r="162" spans="2:5" ht="15">
      <c r="B162" s="66" t="s">
        <v>43</v>
      </c>
      <c r="C162" s="67">
        <v>0</v>
      </c>
      <c r="D162" s="67">
        <v>382.1222</v>
      </c>
      <c r="E162" s="67">
        <v>28556.20407999999</v>
      </c>
    </row>
    <row r="163" spans="2:5" ht="15">
      <c r="B163" s="66" t="s">
        <v>65</v>
      </c>
      <c r="C163" s="70">
        <v>0</v>
      </c>
      <c r="D163" s="67">
        <v>0</v>
      </c>
      <c r="E163" s="67">
        <v>0</v>
      </c>
    </row>
    <row r="164" spans="2:5" ht="15">
      <c r="B164" s="68" t="s">
        <v>44</v>
      </c>
      <c r="C164" s="69">
        <f>SUM(C159:C163)</f>
        <v>900000</v>
      </c>
      <c r="D164" s="69">
        <f>SUM(D159:D163)</f>
        <v>2175.2074000000002</v>
      </c>
      <c r="E164" s="69">
        <f>SUM(E159:E163)</f>
        <v>133698.33076000013</v>
      </c>
    </row>
    <row r="166" spans="2:5" ht="15">
      <c r="B166" s="198" t="s">
        <v>284</v>
      </c>
      <c r="C166" s="199"/>
      <c r="D166" s="199"/>
      <c r="E166" s="200"/>
    </row>
    <row r="167" spans="2:5" ht="15">
      <c r="B167" s="65" t="s">
        <v>36</v>
      </c>
      <c r="C167" s="65"/>
      <c r="D167" s="65"/>
      <c r="E167" s="65"/>
    </row>
    <row r="168" spans="2:5" ht="15">
      <c r="B168" s="66" t="s">
        <v>40</v>
      </c>
      <c r="C168" s="70" t="s">
        <v>290</v>
      </c>
      <c r="D168" s="67"/>
      <c r="E168" s="67"/>
    </row>
    <row r="169" spans="2:5" ht="15">
      <c r="B169" s="66" t="s">
        <v>41</v>
      </c>
      <c r="C169" s="67" t="s">
        <v>290</v>
      </c>
      <c r="D169" s="67"/>
      <c r="E169" s="67"/>
    </row>
    <row r="170" spans="2:5" ht="15">
      <c r="B170" s="66" t="s">
        <v>42</v>
      </c>
      <c r="C170" s="67" t="s">
        <v>290</v>
      </c>
      <c r="D170" s="67"/>
      <c r="E170" s="67"/>
    </row>
    <row r="171" spans="2:5" ht="15">
      <c r="B171" s="66" t="s">
        <v>43</v>
      </c>
      <c r="C171" s="67" t="s">
        <v>290</v>
      </c>
      <c r="D171" s="67"/>
      <c r="E171" s="67"/>
    </row>
    <row r="172" spans="2:5" ht="15">
      <c r="B172" s="66" t="s">
        <v>65</v>
      </c>
      <c r="C172" s="70" t="s">
        <v>290</v>
      </c>
      <c r="D172" s="67"/>
      <c r="E172" s="67"/>
    </row>
    <row r="173" spans="2:5" ht="15">
      <c r="B173" s="68" t="s">
        <v>44</v>
      </c>
      <c r="C173" s="69">
        <f>SUM(C168:C172)</f>
        <v>0</v>
      </c>
      <c r="D173" s="69">
        <f>SUM(D168:D172)</f>
        <v>0</v>
      </c>
      <c r="E173" s="69">
        <f>SUM(E168:E172)</f>
        <v>0</v>
      </c>
    </row>
    <row r="175" spans="2:5" ht="15">
      <c r="B175" s="198" t="s">
        <v>281</v>
      </c>
      <c r="C175" s="199"/>
      <c r="D175" s="199"/>
      <c r="E175" s="200"/>
    </row>
    <row r="176" spans="2:5" ht="15">
      <c r="B176" s="65" t="s">
        <v>36</v>
      </c>
      <c r="C176" s="65" t="s">
        <v>37</v>
      </c>
      <c r="D176" s="65" t="s">
        <v>38</v>
      </c>
      <c r="E176" s="65" t="s">
        <v>39</v>
      </c>
    </row>
    <row r="177" spans="2:5" ht="15">
      <c r="B177" s="66" t="s">
        <v>40</v>
      </c>
      <c r="C177" s="70"/>
      <c r="D177" s="67">
        <v>0</v>
      </c>
      <c r="E177" s="67"/>
    </row>
    <row r="178" spans="2:5" ht="15">
      <c r="B178" s="66" t="s">
        <v>41</v>
      </c>
      <c r="C178" s="67"/>
      <c r="D178" s="67"/>
      <c r="E178" s="67"/>
    </row>
    <row r="179" spans="2:5" ht="15">
      <c r="B179" s="66" t="s">
        <v>42</v>
      </c>
      <c r="C179" s="67"/>
      <c r="D179" s="67"/>
      <c r="E179" s="67"/>
    </row>
    <row r="180" spans="2:5" ht="15">
      <c r="B180" s="66" t="s">
        <v>43</v>
      </c>
      <c r="C180" s="67"/>
      <c r="D180" s="67"/>
      <c r="E180" s="67"/>
    </row>
    <row r="181" spans="2:5" ht="15">
      <c r="B181" s="66" t="s">
        <v>65</v>
      </c>
      <c r="C181" s="70"/>
      <c r="D181" s="67"/>
      <c r="E181" s="67"/>
    </row>
    <row r="182" spans="2:5" ht="15">
      <c r="B182" s="68" t="s">
        <v>44</v>
      </c>
      <c r="C182" s="69">
        <f>SUM(C177:C181)</f>
        <v>0</v>
      </c>
      <c r="D182" s="69">
        <v>510965.1</v>
      </c>
      <c r="E182" s="69">
        <f>SUM(E177:E181)</f>
        <v>0</v>
      </c>
    </row>
    <row r="184" spans="2:5" ht="15">
      <c r="B184" s="198" t="s">
        <v>0</v>
      </c>
      <c r="C184" s="199"/>
      <c r="D184" s="199"/>
      <c r="E184" s="200"/>
    </row>
    <row r="185" spans="2:5" ht="34.5" customHeight="1">
      <c r="B185" s="135" t="s">
        <v>36</v>
      </c>
      <c r="C185" s="136" t="s">
        <v>287</v>
      </c>
      <c r="D185" s="135" t="s">
        <v>38</v>
      </c>
      <c r="E185" s="135" t="s">
        <v>39</v>
      </c>
    </row>
    <row r="186" spans="2:5" ht="15">
      <c r="B186" s="66" t="s">
        <v>40</v>
      </c>
      <c r="C186" s="70">
        <v>86591600.12</v>
      </c>
      <c r="D186" s="70">
        <f>D159+D150+D141+D132+D123+D114+D105+D96+D87+D78+D69+D60+D51+D42+D33+D24+D15+D6+D168+D177</f>
        <v>175596.16</v>
      </c>
      <c r="E186" s="70">
        <f>E159+E150+E141+E132+E123+E114+E105+E96+E87+E78+E69+E60+E51+E42+E33+E24+E15+E6+E168+E177</f>
        <v>453.988</v>
      </c>
    </row>
    <row r="187" spans="2:5" ht="15">
      <c r="B187" s="66" t="s">
        <v>41</v>
      </c>
      <c r="C187" s="70">
        <f>C160+C151+C142+C133+C124+C115+C106+C97+C88+C79+C70+C61+C52+C43+C34+C25+C16+C7</f>
        <v>0</v>
      </c>
      <c r="D187" s="70">
        <f aca="true" t="shared" si="0" ref="D187:E190">D160+D151+D142+D133+D124+D115+D106+D97+D88+D79+D70+D61+D52+D43+D34+D25+D16+D7+D169+D178</f>
        <v>2619801.4773144634</v>
      </c>
      <c r="E187" s="70">
        <f t="shared" si="0"/>
        <v>804316.2409462498</v>
      </c>
    </row>
    <row r="188" spans="2:5" ht="15">
      <c r="B188" s="66" t="s">
        <v>42</v>
      </c>
      <c r="C188" s="70">
        <f>C161+C152+C143+C134+C125+C116+C107+C98+C89+C80+C71+C62+C53+C44+C35+C26+C17+C8</f>
        <v>0</v>
      </c>
      <c r="D188" s="70">
        <f t="shared" si="0"/>
        <v>4994532.820308933</v>
      </c>
      <c r="E188" s="70">
        <f t="shared" si="0"/>
        <v>1431491.031547976</v>
      </c>
    </row>
    <row r="189" spans="2:5" ht="15">
      <c r="B189" s="66" t="s">
        <v>43</v>
      </c>
      <c r="C189" s="70">
        <f>C162+C153+C144+C135+C126+C117+C108+C99+C90+C81+C72+C63+C54+C45+C36+C27+C18+C9</f>
        <v>0</v>
      </c>
      <c r="D189" s="70">
        <f t="shared" si="0"/>
        <v>918814.4284999336</v>
      </c>
      <c r="E189" s="70">
        <f t="shared" si="0"/>
        <v>449509.4929562838</v>
      </c>
    </row>
    <row r="190" spans="2:5" ht="15">
      <c r="B190" s="66" t="s">
        <v>65</v>
      </c>
      <c r="C190" s="70">
        <f>C163+C154+C145+C136+C127+C118+C109+C100+C91+C82+C73+C64+C55+C46+C37+C28+C19+C10</f>
        <v>0</v>
      </c>
      <c r="D190" s="70">
        <f t="shared" si="0"/>
        <v>11258.375058066229</v>
      </c>
      <c r="E190" s="70">
        <f t="shared" si="0"/>
        <v>24397.91553255027</v>
      </c>
    </row>
    <row r="191" spans="2:5" ht="15">
      <c r="B191" s="68" t="s">
        <v>44</v>
      </c>
      <c r="C191" s="69">
        <f>SUM(C186:C189)</f>
        <v>86591600.12</v>
      </c>
      <c r="D191" s="69">
        <f>SUM(D186:D190)+D182</f>
        <v>9230968.361181395</v>
      </c>
      <c r="E191" s="69">
        <f>SUM(E186:E190)</f>
        <v>2710168.66898306</v>
      </c>
    </row>
  </sheetData>
  <sheetProtection/>
  <mergeCells count="21">
    <mergeCell ref="B4:E4"/>
    <mergeCell ref="B13:E13"/>
    <mergeCell ref="B76:E76"/>
    <mergeCell ref="B85:E85"/>
    <mergeCell ref="B94:E94"/>
    <mergeCell ref="B103:E103"/>
    <mergeCell ref="B22:E22"/>
    <mergeCell ref="B40:E40"/>
    <mergeCell ref="B58:E58"/>
    <mergeCell ref="B67:E67"/>
    <mergeCell ref="B31:E31"/>
    <mergeCell ref="B148:E148"/>
    <mergeCell ref="B49:E49"/>
    <mergeCell ref="B166:E166"/>
    <mergeCell ref="B184:E184"/>
    <mergeCell ref="B112:E112"/>
    <mergeCell ref="B121:E121"/>
    <mergeCell ref="B130:E130"/>
    <mergeCell ref="B139:E139"/>
    <mergeCell ref="B157:E157"/>
    <mergeCell ref="B175:E175"/>
  </mergeCells>
  <printOptions/>
  <pageMargins left="0.7" right="0.7" top="0.75" bottom="0.75" header="0.3" footer="0.3"/>
  <pageSetup fitToHeight="0" fitToWidth="1" horizontalDpi="600" verticalDpi="600" orientation="landscape" paperSize="9" scale="81" r:id="rId2"/>
  <headerFooter>
    <oddHeader>&amp;L&amp;F
&amp;C&amp;A
&amp;R&amp;G</oddHeader>
    <oddFooter>&amp;L&amp;D, Milan Martulaš, dipl.ing,  PO313&amp;R&amp;P/&amp;N</oddFooter>
  </headerFooter>
  <rowBreaks count="5" manualBreakCount="5">
    <brk id="39" max="4" man="1"/>
    <brk id="75" max="4" man="1"/>
    <brk id="111" max="4" man="1"/>
    <brk id="147" max="4" man="1"/>
    <brk id="174" max="4" man="1"/>
  </rowBreaks>
  <legacyDrawingHF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H13"/>
  <sheetViews>
    <sheetView view="pageBreakPreview" zoomScale="32" zoomScaleSheetLayoutView="32" zoomScalePageLayoutView="55" workbookViewId="0" topLeftCell="A1">
      <selection activeCell="D145" sqref="D145"/>
    </sheetView>
  </sheetViews>
  <sheetFormatPr defaultColWidth="8.8515625" defaultRowHeight="12.75"/>
  <cols>
    <col min="1" max="1" width="1.8515625" style="41" customWidth="1"/>
    <col min="2" max="2" width="13.28125" style="41" customWidth="1"/>
    <col min="3" max="3" width="58.140625" style="41" customWidth="1"/>
    <col min="4" max="7" width="22.57421875" style="41" customWidth="1"/>
    <col min="8" max="8" width="24.00390625" style="41" customWidth="1"/>
    <col min="9" max="9" width="1.421875" style="41" customWidth="1"/>
    <col min="10" max="16384" width="8.8515625" style="41" customWidth="1"/>
  </cols>
  <sheetData>
    <row r="1" spans="2:8" ht="22.5" customHeight="1">
      <c r="B1" s="44" t="s">
        <v>19</v>
      </c>
      <c r="C1" s="45"/>
      <c r="D1" s="36"/>
      <c r="E1" s="36"/>
      <c r="F1" s="36"/>
      <c r="G1" s="36"/>
      <c r="H1" s="36"/>
    </row>
    <row r="2" spans="2:8" ht="7.5" customHeight="1">
      <c r="B2" s="37"/>
      <c r="C2" s="37"/>
      <c r="D2" s="37"/>
      <c r="E2" s="37"/>
      <c r="F2" s="37"/>
      <c r="G2" s="37"/>
      <c r="H2" s="37"/>
    </row>
    <row r="3" spans="2:8" ht="15" customHeight="1">
      <c r="B3" s="46" t="s">
        <v>96</v>
      </c>
      <c r="C3" s="47"/>
      <c r="D3" s="27">
        <v>2021</v>
      </c>
      <c r="E3" s="27">
        <v>2022</v>
      </c>
      <c r="F3" s="27">
        <v>2023</v>
      </c>
      <c r="G3" s="48" t="s">
        <v>0</v>
      </c>
      <c r="H3" s="49" t="s">
        <v>15</v>
      </c>
    </row>
    <row r="4" spans="2:8" ht="12.75">
      <c r="B4" s="50" t="s">
        <v>20</v>
      </c>
      <c r="C4" s="51"/>
      <c r="D4" s="39"/>
      <c r="E4" s="39"/>
      <c r="F4" s="39"/>
      <c r="G4" s="51"/>
      <c r="H4" s="51"/>
    </row>
    <row r="5" spans="2:8" ht="27.75" customHeight="1">
      <c r="B5" s="52"/>
      <c r="C5" s="53" t="s">
        <v>16</v>
      </c>
      <c r="D5" s="43">
        <v>1</v>
      </c>
      <c r="E5" s="43">
        <v>0</v>
      </c>
      <c r="F5" s="43">
        <v>0</v>
      </c>
      <c r="G5" s="60">
        <f>SUM(D5:F5)</f>
        <v>1</v>
      </c>
      <c r="H5" s="61">
        <f>AVERAGE(D5:F5)</f>
        <v>0.3333333333333333</v>
      </c>
    </row>
    <row r="6" spans="2:8" ht="24" customHeight="1">
      <c r="B6" s="52"/>
      <c r="C6" s="53" t="s">
        <v>17</v>
      </c>
      <c r="D6" s="38">
        <v>6490.14</v>
      </c>
      <c r="E6" s="38">
        <v>0</v>
      </c>
      <c r="F6" s="38">
        <v>0</v>
      </c>
      <c r="G6" s="54">
        <f>SUM(D6:E6)</f>
        <v>6490.14</v>
      </c>
      <c r="H6" s="55">
        <f>AVERAGE(D6:F6)</f>
        <v>2163.38</v>
      </c>
    </row>
    <row r="7" spans="2:8" ht="12.75">
      <c r="B7" s="50" t="s">
        <v>21</v>
      </c>
      <c r="C7" s="51"/>
      <c r="D7" s="39"/>
      <c r="E7" s="39"/>
      <c r="F7" s="39"/>
      <c r="G7" s="51"/>
      <c r="H7" s="51"/>
    </row>
    <row r="8" spans="2:8" ht="27.75" customHeight="1">
      <c r="B8" s="52"/>
      <c r="C8" s="53" t="s">
        <v>16</v>
      </c>
      <c r="D8" s="42">
        <v>1</v>
      </c>
      <c r="E8" s="42">
        <v>1</v>
      </c>
      <c r="F8" s="42">
        <v>1</v>
      </c>
      <c r="G8" s="60">
        <f>SUM(D8:E8)</f>
        <v>2</v>
      </c>
      <c r="H8" s="61">
        <f>AVERAGE(D8:F8)</f>
        <v>1</v>
      </c>
    </row>
    <row r="9" spans="2:8" ht="24" customHeight="1">
      <c r="B9" s="52"/>
      <c r="C9" s="53" t="s">
        <v>17</v>
      </c>
      <c r="D9" s="38">
        <v>892.56</v>
      </c>
      <c r="E9" s="38">
        <v>3809.39</v>
      </c>
      <c r="F9" s="38">
        <v>130</v>
      </c>
      <c r="G9" s="54">
        <f>SUM(D9:E9)</f>
        <v>4701.95</v>
      </c>
      <c r="H9" s="55">
        <f>AVERAGE(D9:F9)</f>
        <v>1610.6499999999999</v>
      </c>
    </row>
    <row r="10" spans="2:8" ht="12.75">
      <c r="B10" s="50" t="s">
        <v>22</v>
      </c>
      <c r="C10" s="51"/>
      <c r="D10" s="39"/>
      <c r="E10" s="39"/>
      <c r="F10" s="39"/>
      <c r="G10" s="51"/>
      <c r="H10" s="51"/>
    </row>
    <row r="11" spans="2:8" ht="27.75" customHeight="1">
      <c r="B11" s="52"/>
      <c r="C11" s="53" t="s">
        <v>16</v>
      </c>
      <c r="D11" s="42">
        <v>0</v>
      </c>
      <c r="E11" s="42">
        <v>0</v>
      </c>
      <c r="F11" s="42">
        <v>0</v>
      </c>
      <c r="G11" s="60">
        <f>SUM(D11:E11)</f>
        <v>0</v>
      </c>
      <c r="H11" s="61">
        <f>AVERAGE(D11:F11)</f>
        <v>0</v>
      </c>
    </row>
    <row r="12" spans="2:8" ht="24" customHeight="1">
      <c r="B12" s="52"/>
      <c r="C12" s="53" t="s">
        <v>17</v>
      </c>
      <c r="D12" s="38">
        <v>0</v>
      </c>
      <c r="E12" s="38">
        <v>0</v>
      </c>
      <c r="F12" s="38">
        <v>0</v>
      </c>
      <c r="G12" s="54">
        <f>SUM(D12:E12)</f>
        <v>0</v>
      </c>
      <c r="H12" s="55">
        <f>AVERAGE(D12:F12)</f>
        <v>0</v>
      </c>
    </row>
    <row r="13" spans="2:8" ht="24" customHeight="1">
      <c r="B13" s="56"/>
      <c r="C13" s="57"/>
      <c r="D13" s="57"/>
      <c r="E13" s="40"/>
      <c r="F13" s="40"/>
      <c r="G13" s="58">
        <f>+G12+G9+G6</f>
        <v>11192.09</v>
      </c>
      <c r="H13" s="59">
        <f>+H12++H9+H6</f>
        <v>3774.0299999999997</v>
      </c>
    </row>
  </sheetData>
  <sheetProtection/>
  <printOptions/>
  <pageMargins left="0.7" right="0.7" top="0.75" bottom="0.75" header="0.3" footer="0.3"/>
  <pageSetup fitToHeight="0" fitToWidth="1" horizontalDpi="600" verticalDpi="600" orientation="landscape" paperSize="9" scale="70" r:id="rId2"/>
  <headerFooter>
    <oddHeader>&amp;L&amp;F&amp;C&amp;A&amp;R&amp;G</oddHeader>
    <oddFooter>&amp;L&amp;D, Milan Martulaš, dipl.ing,  PO313&amp;R&amp;P/&amp;N</oddFooter>
  </headerFooter>
  <rowBreaks count="1" manualBreakCount="1">
    <brk id="14" max="10" man="1"/>
  </rowBreaks>
  <legacyDrawingHF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H45"/>
  <sheetViews>
    <sheetView tabSelected="1" view="pageBreakPreview" zoomScale="86" zoomScaleNormal="86" zoomScaleSheetLayoutView="86" zoomScalePageLayoutView="73" workbookViewId="0" topLeftCell="A7">
      <selection activeCell="C21" sqref="C21"/>
    </sheetView>
  </sheetViews>
  <sheetFormatPr defaultColWidth="9.140625" defaultRowHeight="12.75"/>
  <cols>
    <col min="1" max="1" width="3.140625" style="2" customWidth="1"/>
    <col min="2" max="2" width="146.28125" style="2" customWidth="1"/>
    <col min="3" max="4" width="23.8515625" style="2" customWidth="1"/>
    <col min="5" max="5" width="34.57421875" style="2" customWidth="1"/>
    <col min="6" max="6" width="2.8515625" style="2" customWidth="1"/>
    <col min="7" max="7" width="14.28125" style="2" bestFit="1" customWidth="1"/>
    <col min="8" max="8" width="15.7109375" style="2" bestFit="1" customWidth="1"/>
    <col min="9" max="9" width="14.8515625" style="2" bestFit="1" customWidth="1"/>
    <col min="10" max="16384" width="9.140625" style="2" customWidth="1"/>
  </cols>
  <sheetData>
    <row r="1" ht="8.25" customHeight="1"/>
    <row r="2" spans="2:5" ht="17.25" customHeight="1">
      <c r="B2" s="8" t="s">
        <v>18</v>
      </c>
      <c r="C2" s="6"/>
      <c r="D2" s="6"/>
      <c r="E2" s="6"/>
    </row>
    <row r="3" spans="2:5" ht="14.25" customHeight="1">
      <c r="B3" s="16" t="s">
        <v>97</v>
      </c>
      <c r="C3" s="28"/>
      <c r="D3" s="28"/>
      <c r="E3" s="3"/>
    </row>
    <row r="4" spans="2:5" ht="14.25" customHeight="1">
      <c r="B4" s="16" t="s">
        <v>67</v>
      </c>
      <c r="C4" s="206"/>
      <c r="D4" s="206"/>
      <c r="E4" s="207"/>
    </row>
    <row r="5" spans="2:5" ht="4.5" customHeight="1">
      <c r="B5" s="16"/>
      <c r="C5" s="63"/>
      <c r="D5" s="63"/>
      <c r="E5" s="62"/>
    </row>
    <row r="6" spans="2:5" ht="14.25" customHeight="1">
      <c r="B6" s="8" t="s">
        <v>34</v>
      </c>
      <c r="C6" s="8"/>
      <c r="D6" s="8"/>
      <c r="E6" s="8"/>
    </row>
    <row r="7" spans="2:5" ht="17.25" customHeight="1">
      <c r="B7" s="14" t="s">
        <v>68</v>
      </c>
      <c r="C7" s="78"/>
      <c r="D7" s="78"/>
      <c r="E7" s="10"/>
    </row>
    <row r="8" spans="2:5" ht="4.5" customHeight="1">
      <c r="B8" s="14"/>
      <c r="C8" s="78"/>
      <c r="D8" s="78"/>
      <c r="E8" s="10"/>
    </row>
    <row r="9" spans="2:5" ht="13.5" customHeight="1">
      <c r="B9" s="8" t="s">
        <v>8</v>
      </c>
      <c r="C9" s="8"/>
      <c r="D9" s="8"/>
      <c r="E9" s="8"/>
    </row>
    <row r="10" spans="2:5" ht="45.75" customHeight="1">
      <c r="B10" s="209" t="s">
        <v>298</v>
      </c>
      <c r="C10" s="209"/>
      <c r="D10" s="209"/>
      <c r="E10" s="209"/>
    </row>
    <row r="11" spans="2:5" ht="3.75" customHeight="1">
      <c r="B11" s="64"/>
      <c r="C11" s="64"/>
      <c r="D11" s="64"/>
      <c r="E11" s="64"/>
    </row>
    <row r="12" spans="2:5" ht="15" customHeight="1">
      <c r="B12" s="8" t="s">
        <v>9</v>
      </c>
      <c r="C12" s="8"/>
      <c r="D12" s="8"/>
      <c r="E12" s="8"/>
    </row>
    <row r="13" spans="2:5" ht="32.25" customHeight="1">
      <c r="B13" s="208" t="s">
        <v>69</v>
      </c>
      <c r="C13" s="208"/>
      <c r="D13" s="208"/>
      <c r="E13" s="208"/>
    </row>
    <row r="14" spans="2:5" ht="6" customHeight="1">
      <c r="B14" s="64"/>
      <c r="C14" s="64"/>
      <c r="D14" s="64"/>
      <c r="E14" s="64"/>
    </row>
    <row r="15" spans="2:5" ht="17.25" customHeight="1">
      <c r="B15" s="8" t="s">
        <v>10</v>
      </c>
      <c r="C15" s="8"/>
      <c r="D15" s="8"/>
      <c r="E15" s="8"/>
    </row>
    <row r="16" spans="2:5" ht="23.25" customHeight="1">
      <c r="B16" s="11" t="s">
        <v>70</v>
      </c>
      <c r="C16" s="1"/>
      <c r="D16" s="1"/>
      <c r="E16" s="1"/>
    </row>
    <row r="17" spans="2:5" ht="6.75" customHeight="1">
      <c r="B17" s="11"/>
      <c r="C17" s="1"/>
      <c r="D17" s="1"/>
      <c r="E17" s="1"/>
    </row>
    <row r="18" spans="2:5" ht="31.5" customHeight="1">
      <c r="B18" s="24" t="s">
        <v>1</v>
      </c>
      <c r="C18" s="25" t="s">
        <v>145</v>
      </c>
      <c r="D18" s="25" t="s">
        <v>2</v>
      </c>
      <c r="E18" s="25" t="s">
        <v>66</v>
      </c>
    </row>
    <row r="19" spans="2:8" ht="32.25" customHeight="1">
      <c r="B19" s="71" t="s">
        <v>28</v>
      </c>
      <c r="C19" s="29">
        <f>'POPIS OBJEKATA I LOKACIJA'!G61</f>
        <v>56534825.18</v>
      </c>
      <c r="D19" s="29"/>
      <c r="E19" s="29"/>
      <c r="H19" s="31"/>
    </row>
    <row r="20" spans="2:5" ht="27.75" customHeight="1">
      <c r="B20" s="72" t="s">
        <v>29</v>
      </c>
      <c r="C20" s="30"/>
      <c r="D20" s="30">
        <f>'PODACI O DI IMOVINI'!D191</f>
        <v>9230968.361181395</v>
      </c>
      <c r="E20" s="30">
        <f>'PODACI O DI IMOVINI'!E191</f>
        <v>2710168.66898306</v>
      </c>
    </row>
    <row r="21" spans="2:5" ht="42" customHeight="1">
      <c r="B21" s="72" t="s">
        <v>146</v>
      </c>
      <c r="C21" s="30"/>
      <c r="D21" s="30">
        <v>300000</v>
      </c>
      <c r="E21" s="30"/>
    </row>
    <row r="22" spans="2:5" ht="42" customHeight="1">
      <c r="B22" s="26" t="s">
        <v>3</v>
      </c>
      <c r="C22" s="210">
        <f>SUM(C19:F21)</f>
        <v>68775962.21016446</v>
      </c>
      <c r="D22" s="210"/>
      <c r="E22" s="210"/>
    </row>
    <row r="23" spans="2:7" s="7" customFormat="1" ht="7.5" customHeight="1">
      <c r="B23" s="15"/>
      <c r="C23" s="15"/>
      <c r="D23" s="15"/>
      <c r="E23" s="15"/>
      <c r="F23" s="15"/>
      <c r="G23" s="15"/>
    </row>
    <row r="24" spans="2:5" ht="36" customHeight="1">
      <c r="B24" s="202" t="s">
        <v>14</v>
      </c>
      <c r="C24" s="202"/>
      <c r="D24" s="202"/>
      <c r="E24" s="202"/>
    </row>
    <row r="25" spans="2:5" ht="27" customHeight="1">
      <c r="B25" s="19" t="s">
        <v>4</v>
      </c>
      <c r="C25" s="20" t="s">
        <v>5</v>
      </c>
      <c r="D25" s="20" t="s">
        <v>31</v>
      </c>
      <c r="E25" s="20" t="s">
        <v>33</v>
      </c>
    </row>
    <row r="26" spans="2:8" ht="27" customHeight="1">
      <c r="B26" s="21" t="s">
        <v>30</v>
      </c>
      <c r="C26" s="33">
        <v>5000000</v>
      </c>
      <c r="D26" s="22" t="s">
        <v>6</v>
      </c>
      <c r="E26" s="82">
        <v>0</v>
      </c>
      <c r="G26" s="32"/>
      <c r="H26" s="31"/>
    </row>
    <row r="27" spans="2:8" ht="27" customHeight="1">
      <c r="B27" s="21" t="s">
        <v>26</v>
      </c>
      <c r="C27" s="33">
        <v>500000</v>
      </c>
      <c r="D27" s="22" t="s">
        <v>6</v>
      </c>
      <c r="E27" s="82">
        <v>0</v>
      </c>
      <c r="G27" s="32"/>
      <c r="H27" s="31"/>
    </row>
    <row r="28" spans="2:8" ht="27" customHeight="1">
      <c r="B28" s="23" t="s">
        <v>24</v>
      </c>
      <c r="C28" s="33">
        <v>150000</v>
      </c>
      <c r="D28" s="22" t="s">
        <v>6</v>
      </c>
      <c r="E28" s="82">
        <v>0</v>
      </c>
      <c r="G28" s="32"/>
      <c r="H28" s="31"/>
    </row>
    <row r="29" spans="2:8" ht="27" customHeight="1">
      <c r="B29" s="23" t="s">
        <v>99</v>
      </c>
      <c r="C29" s="33">
        <v>50000</v>
      </c>
      <c r="D29" s="22" t="s">
        <v>6</v>
      </c>
      <c r="E29" s="82">
        <v>0</v>
      </c>
      <c r="G29" s="32"/>
      <c r="H29" s="31"/>
    </row>
    <row r="30" spans="2:8" ht="27" customHeight="1">
      <c r="B30" s="21" t="s">
        <v>27</v>
      </c>
      <c r="C30" s="33">
        <v>15000</v>
      </c>
      <c r="D30" s="22" t="s">
        <v>6</v>
      </c>
      <c r="E30" s="82">
        <v>0</v>
      </c>
      <c r="G30" s="32"/>
      <c r="H30" s="31"/>
    </row>
    <row r="31" spans="2:8" ht="27" customHeight="1">
      <c r="B31" s="23" t="s">
        <v>32</v>
      </c>
      <c r="C31" s="33">
        <v>30000</v>
      </c>
      <c r="D31" s="22" t="s">
        <v>6</v>
      </c>
      <c r="E31" s="82">
        <v>0</v>
      </c>
      <c r="G31" s="32"/>
      <c r="H31" s="31"/>
    </row>
    <row r="32" spans="2:8" ht="27" customHeight="1">
      <c r="B32" s="23" t="s">
        <v>98</v>
      </c>
      <c r="C32" s="33">
        <v>15000</v>
      </c>
      <c r="D32" s="22" t="s">
        <v>6</v>
      </c>
      <c r="E32" s="82">
        <v>0</v>
      </c>
      <c r="G32" s="32"/>
      <c r="H32" s="31"/>
    </row>
    <row r="33" spans="2:8" ht="27" customHeight="1">
      <c r="B33" s="23" t="s">
        <v>25</v>
      </c>
      <c r="C33" s="33">
        <v>20000</v>
      </c>
      <c r="D33" s="22" t="s">
        <v>6</v>
      </c>
      <c r="E33" s="82">
        <v>0</v>
      </c>
      <c r="G33" s="32"/>
      <c r="H33" s="31"/>
    </row>
    <row r="34" spans="2:8" ht="27" customHeight="1">
      <c r="B34" s="23" t="s">
        <v>23</v>
      </c>
      <c r="C34" s="34">
        <v>50000</v>
      </c>
      <c r="D34" s="22" t="s">
        <v>6</v>
      </c>
      <c r="E34" s="82">
        <v>0</v>
      </c>
      <c r="G34" s="32"/>
      <c r="H34" s="31"/>
    </row>
    <row r="35" spans="2:8" ht="27" customHeight="1">
      <c r="B35" s="23" t="s">
        <v>11</v>
      </c>
      <c r="C35" s="33">
        <v>100000</v>
      </c>
      <c r="D35" s="22" t="s">
        <v>6</v>
      </c>
      <c r="E35" s="82">
        <v>0</v>
      </c>
      <c r="G35" s="32"/>
      <c r="H35" s="31"/>
    </row>
    <row r="36" spans="2:8" ht="27" customHeight="1">
      <c r="B36" s="23" t="s">
        <v>12</v>
      </c>
      <c r="C36" s="35">
        <v>100000</v>
      </c>
      <c r="D36" s="22" t="s">
        <v>6</v>
      </c>
      <c r="E36" s="82">
        <v>0</v>
      </c>
      <c r="G36" s="32"/>
      <c r="H36" s="31"/>
    </row>
    <row r="37" spans="2:7" ht="18.75" customHeight="1">
      <c r="B37" s="203" t="s">
        <v>0</v>
      </c>
      <c r="C37" s="204"/>
      <c r="D37" s="205"/>
      <c r="E37" s="84">
        <f>SUM(E26:E36)</f>
        <v>0</v>
      </c>
      <c r="G37" s="7"/>
    </row>
    <row r="38" ht="7.5" customHeight="1"/>
    <row r="39" spans="2:7" ht="14.25" customHeight="1">
      <c r="B39" s="4" t="s">
        <v>7</v>
      </c>
      <c r="C39" s="5"/>
      <c r="D39" s="5"/>
      <c r="E39" s="5"/>
      <c r="G39" s="7"/>
    </row>
    <row r="40" spans="2:7" ht="15" customHeight="1">
      <c r="B40" s="201" t="s">
        <v>13</v>
      </c>
      <c r="C40" s="201"/>
      <c r="D40" s="201"/>
      <c r="E40" s="201"/>
      <c r="G40" s="7"/>
    </row>
    <row r="41" spans="2:5" ht="17.25" customHeight="1">
      <c r="B41" s="201"/>
      <c r="C41" s="201"/>
      <c r="D41" s="201"/>
      <c r="E41" s="201"/>
    </row>
    <row r="42" spans="2:5" ht="15" customHeight="1">
      <c r="B42" s="201"/>
      <c r="C42" s="201"/>
      <c r="D42" s="201"/>
      <c r="E42" s="201"/>
    </row>
    <row r="43" ht="8.25" customHeight="1"/>
    <row r="44" ht="12">
      <c r="B44" s="14"/>
    </row>
    <row r="45" ht="30" customHeight="1">
      <c r="B45" s="83"/>
    </row>
  </sheetData>
  <sheetProtection/>
  <mergeCells count="9">
    <mergeCell ref="B42:E42"/>
    <mergeCell ref="B24:E24"/>
    <mergeCell ref="B37:D37"/>
    <mergeCell ref="C4:E4"/>
    <mergeCell ref="B13:E13"/>
    <mergeCell ref="B10:E10"/>
    <mergeCell ref="B40:E40"/>
    <mergeCell ref="B41:E41"/>
    <mergeCell ref="C22:E22"/>
  </mergeCells>
  <printOptions/>
  <pageMargins left="0.25" right="0.25" top="0.5970588235294118" bottom="0.3637254901960784" header="0.3" footer="0.18"/>
  <pageSetup fitToHeight="0" fitToWidth="1" horizontalDpi="600" verticalDpi="600" orientation="landscape" paperSize="9" scale="62" r:id="rId2"/>
  <headerFooter>
    <oddHeader>&amp;L&amp;F&amp;C&amp;A&amp;R&amp;G</oddHeader>
    <oddFooter>&amp;L&amp;D, Milan Martulaš, dipl.ing,  PO313&amp;C&amp;P/&amp;N&amp;R&amp;P/&amp;N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 Martulas</dc:creator>
  <cp:keywords/>
  <dc:description/>
  <cp:lastModifiedBy>Joso053 PC</cp:lastModifiedBy>
  <cp:lastPrinted>2024-04-03T13:03:40Z</cp:lastPrinted>
  <dcterms:created xsi:type="dcterms:W3CDTF">2016-05-03T15:34:38Z</dcterms:created>
  <dcterms:modified xsi:type="dcterms:W3CDTF">2024-04-03T13:03:42Z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37e0872b-141b-432e-8470-5e6a73b5433b</vt:lpwstr>
  </property>
  <property fmtid="{D5CDD505-2E9C-101B-9397-08002B2CF9AE}" pid="3" name="Classification">
    <vt:lpwstr>TITUS_BL</vt:lpwstr>
  </property>
</Properties>
</file>