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3680" activeTab="0"/>
  </bookViews>
  <sheets>
    <sheet name="OPĆI DIO" sheetId="1" r:id="rId1"/>
    <sheet name="PRIHODI" sheetId="2" r:id="rId2"/>
    <sheet name="RASHODI" sheetId="3" r:id="rId3"/>
    <sheet name="RAČUN FINANCIRANJA" sheetId="4" r:id="rId4"/>
    <sheet name="POSEBNI DIO" sheetId="5" r:id="rId5"/>
    <sheet name="REZULTAT POSLOVANJA" sheetId="6" r:id="rId6"/>
  </sheets>
  <definedNames/>
  <calcPr fullCalcOnLoad="1"/>
</workbook>
</file>

<file path=xl/sharedStrings.xml><?xml version="1.0" encoding="utf-8"?>
<sst xmlns="http://schemas.openxmlformats.org/spreadsheetml/2006/main" count="392" uniqueCount="239">
  <si>
    <t>RAZRED</t>
  </si>
  <si>
    <t>NAZIV PRIHODA</t>
  </si>
  <si>
    <t>Odjeljak</t>
  </si>
  <si>
    <t>Podskupina</t>
  </si>
  <si>
    <t>Skupina</t>
  </si>
  <si>
    <t>A.  RAČUN PRIHODA I RASHODA</t>
  </si>
  <si>
    <t xml:space="preserve">     PRIHODI</t>
  </si>
  <si>
    <t>Prihodi poslovanja</t>
  </si>
  <si>
    <t>Prihodi od imovine</t>
  </si>
  <si>
    <t>Prihodi od financijske imovine</t>
  </si>
  <si>
    <t>Kamate na oročena sredstva i depozite po viđenju</t>
  </si>
  <si>
    <t>Prihodi od nefinancijske imovine</t>
  </si>
  <si>
    <t>Prihodi po posebnim propisima</t>
  </si>
  <si>
    <t>Ostali nespomenuti prihodi</t>
  </si>
  <si>
    <t>Ostali prihodi</t>
  </si>
  <si>
    <t>Primici od zaduživanja</t>
  </si>
  <si>
    <t>RASHODI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</si>
  <si>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</si>
  <si>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</si>
  <si>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</si>
  <si>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</si>
  <si>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</si>
  <si>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</si>
  <si>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</si>
  <si>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</si>
  <si>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</si>
  <si>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</si>
  <si>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</si>
  <si>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</si>
  <si>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</si>
  <si>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</si>
  <si>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</si>
  <si>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</si>
  <si>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</si>
  <si>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</si>
  <si>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</si>
  <si>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</si>
  <si>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</si>
  <si>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</si>
  <si>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</si>
  <si>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</si>
  <si>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</si>
  <si>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</si>
  <si>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</si>
  <si>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</si>
  <si>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</si>
  <si>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</si>
  <si>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</si>
  <si>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</si>
  <si>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</si>
  <si>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</si>
  <si>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</si>
  <si>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</si>
  <si>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>UKUPNI RASHODI (razred 3 + 4)</t>
  </si>
  <si>
    <t>Rashodi za nabavu nefinacijske imovine</t>
  </si>
  <si>
    <t>Rashodi za nabavu proizvedene dugotrajne imovine</t>
  </si>
  <si>
    <t>Postrojenja i oprema</t>
  </si>
  <si>
    <t>Uredska oprema i namještaj</t>
  </si>
  <si>
    <t>Komunikacijska oprema</t>
  </si>
  <si>
    <t xml:space="preserve"> A. RAČUN PRIHODA I RASHODA</t>
  </si>
  <si>
    <t>1. PRIHODI POSLOVANJA</t>
  </si>
  <si>
    <t>3. UKUPNO PRIHODI</t>
  </si>
  <si>
    <t>4. RASHODI POSLOVANJA</t>
  </si>
  <si>
    <t>5. RASHODI ZA NABAVU NEFINANCIJSKE IMOVINE</t>
  </si>
  <si>
    <t>2. IZDACI ZA FINANC. IMOVINU I OTPLATU ZAJMOVA</t>
  </si>
  <si>
    <t>3. RAZLIKA – zaduživanja / financiranja (1-2)</t>
  </si>
  <si>
    <t>C. VIŠAK / MANJAK PRIHODA</t>
  </si>
  <si>
    <t>2. MANJAK PRIHODA</t>
  </si>
  <si>
    <t>D.  REKAPITULACIJA</t>
  </si>
  <si>
    <t>2. UKUPNO RASHODI I IZDACI</t>
  </si>
  <si>
    <t>B. RAČUN FINANCIRANJA</t>
  </si>
  <si>
    <t>Izdaci za financijsku imovinu i otplate zajmova</t>
  </si>
  <si>
    <t>1. UKUPNO PRIHODI I PRIMICI + VIŠAK</t>
  </si>
  <si>
    <t>OPĆI DIO</t>
  </si>
  <si>
    <t>B.  RAČUN FINANCIRANJA</t>
  </si>
  <si>
    <t>Ostale naknade troškova zaposlenima</t>
  </si>
  <si>
    <t>Ostale usluge i tr. Vođenja i naplate cestarine</t>
  </si>
  <si>
    <t xml:space="preserve">Ostali nespomenuti fin. rash. slivna vodna nakn. </t>
  </si>
  <si>
    <t>Građevinski objekti</t>
  </si>
  <si>
    <t>Poslovni objekti</t>
  </si>
  <si>
    <t>Ceste, mostovi i slični građevinski objekti</t>
  </si>
  <si>
    <t xml:space="preserve">Tekuće pomoći unutar općeg proračuna - nerazvrstane ceste </t>
  </si>
  <si>
    <t>Usluge promidžbe i informiranja i oglasi</t>
  </si>
  <si>
    <t>Primici od financijske imovine i zaduživanja</t>
  </si>
  <si>
    <t>Primljeni zajmovi od trgovačkih društava i obrtnika izvan javnog sektora</t>
  </si>
  <si>
    <t xml:space="preserve"> </t>
  </si>
  <si>
    <t xml:space="preserve">Tekuće pomoći od ostalih subjekata unutar općeg proračuna </t>
  </si>
  <si>
    <t>Kazne, upravne mjere i ostali prihodi</t>
  </si>
  <si>
    <t>Izdaci za dane zajmove</t>
  </si>
  <si>
    <t>Dani zajmovi drugim razinama vlasti</t>
  </si>
  <si>
    <t>Dani zajmovi županijskim proračunima</t>
  </si>
  <si>
    <t>6. IZDACI ZA FINANCIJSKU IMOVINU I OTPLATE ZAJMOVA</t>
  </si>
  <si>
    <t>7. UKUPNI RASHODI</t>
  </si>
  <si>
    <t>8. RAZLIKA – višak / manjak (3 – 7)</t>
  </si>
  <si>
    <t>Prihodi od zakupa i iznajmljivanja</t>
  </si>
  <si>
    <t>Naknade za ceste (godišnja naknada za uporabu javnih cesta što se plaća pri registraciji motornih i priključnih vozila i ostale naknade)</t>
  </si>
  <si>
    <t>Prihodi administrativnih pristojbi, pristojbi po posebnim propisima i naknadama</t>
  </si>
  <si>
    <t>Naknada troškova osobama izvan radnog odnosa</t>
  </si>
  <si>
    <t xml:space="preserve">Rashodi za dodatna ulaganja na nefinancijskoj imovini </t>
  </si>
  <si>
    <t xml:space="preserve">Dodatna ulaganja na građevinskim objektima </t>
  </si>
  <si>
    <t>1. VIŠAK/MANJAK PRIHODA IZ PRETHODNOG RAZDOBLJA</t>
  </si>
  <si>
    <t>Prihodi od zateznih kamata</t>
  </si>
  <si>
    <t>Prihodi od kamata na dane zajmove</t>
  </si>
  <si>
    <t>Prihodi od kamata na dane zajmove županijskim proračunima</t>
  </si>
  <si>
    <t>Prihodi ne temelju ugovornih obveza sufinanciranje lokalne samouprave i ostalih pravnih subjekata</t>
  </si>
  <si>
    <t xml:space="preserve">Naknade ostalih troškova </t>
  </si>
  <si>
    <t>Troškovi sudskih postupaka</t>
  </si>
  <si>
    <t>Prijevozna sredstva</t>
  </si>
  <si>
    <t xml:space="preserve">Prijevozna sredstva u cestovnom prometu-osobni automobili </t>
  </si>
  <si>
    <t xml:space="preserve">Rashodi za nabavu neproizvedene dugotrajne imovine </t>
  </si>
  <si>
    <t>Nematerijalna imovina</t>
  </si>
  <si>
    <t>Koncesije</t>
  </si>
  <si>
    <t>Vlastiti izvori</t>
  </si>
  <si>
    <t xml:space="preserve">2. VIŠAK PRIHODA </t>
  </si>
  <si>
    <t>Službena, zaštitna i radna odječa</t>
  </si>
  <si>
    <t>Intelektualne i osbne usluge (ostalo)</t>
  </si>
  <si>
    <t>Manjak prihoda iz 2016.</t>
  </si>
  <si>
    <t xml:space="preserve">Naknade za dana jamstva </t>
  </si>
  <si>
    <r>
      <t>Županijska uprava za ceste LIČKO-SENJSKE ŽUPANIJE</t>
    </r>
    <r>
      <rPr>
        <sz val="11"/>
        <rFont val="Arial"/>
        <family val="2"/>
      </rPr>
      <t xml:space="preserve"> podnosi</t>
    </r>
  </si>
  <si>
    <t>1. PRIMICI OD FINANCIJSKE IMOVINE I    ZADUŽIVANJA</t>
  </si>
  <si>
    <t>II. POSEBNI DIO</t>
  </si>
  <si>
    <t>PLAN RASHODA I IZDATAKA</t>
  </si>
  <si>
    <t>Šifra</t>
  </si>
  <si>
    <t>Naziv</t>
  </si>
  <si>
    <t>PROJEKCIJA PLANA ZA 2020.</t>
  </si>
  <si>
    <t xml:space="preserve"> PROJEKCIJA PLANA ZA 2019.</t>
  </si>
  <si>
    <t xml:space="preserve"> PROJEKCIJA PLANA ZA 2020.</t>
  </si>
  <si>
    <t>Županijska uprava za ceste Ličko-senjske županije</t>
  </si>
  <si>
    <t>0001</t>
  </si>
  <si>
    <t>RASHODI I IZDACI</t>
  </si>
  <si>
    <t>A 01</t>
  </si>
  <si>
    <t>Glavni program ŽUC Ličko-senjske županije</t>
  </si>
  <si>
    <t>0100</t>
  </si>
  <si>
    <t>Redovni rashodi - uprava i admin.</t>
  </si>
  <si>
    <t>A 101</t>
  </si>
  <si>
    <t>Izvor financiranja - Opći prihodi i primici</t>
  </si>
  <si>
    <t>3</t>
  </si>
  <si>
    <t>A 102</t>
  </si>
  <si>
    <t>Naknade troškova zaposlenicima</t>
  </si>
  <si>
    <t>A 103</t>
  </si>
  <si>
    <t xml:space="preserve">Rashodi za materijal i energiju </t>
  </si>
  <si>
    <t>A 104</t>
  </si>
  <si>
    <t xml:space="preserve">Rashodi za usluge </t>
  </si>
  <si>
    <t>A 105</t>
  </si>
  <si>
    <t>Naknade troškova osobama izvan radnog odnosa</t>
  </si>
  <si>
    <t>A 106</t>
  </si>
  <si>
    <t>Izvor financiranja - Opći prihodi i primici i Prihodi od  nefinancijske imovine</t>
  </si>
  <si>
    <t>A 107</t>
  </si>
  <si>
    <t>A 108</t>
  </si>
  <si>
    <t>A 109</t>
  </si>
  <si>
    <t>Pomoći dane u inozemstvo i unutar općeg proračuna-nerazvrstane ceste  (Grad Gospić)</t>
  </si>
  <si>
    <t>K 110</t>
  </si>
  <si>
    <t>4</t>
  </si>
  <si>
    <t>Rashodi za nabavu nefinancijske imovine</t>
  </si>
  <si>
    <t>42</t>
  </si>
  <si>
    <t>422</t>
  </si>
  <si>
    <t>0300</t>
  </si>
  <si>
    <t>Redovno i izvanredno održavanje</t>
  </si>
  <si>
    <t>Redovno  održavanje</t>
  </si>
  <si>
    <t>32</t>
  </si>
  <si>
    <t>323</t>
  </si>
  <si>
    <t>Izvanredno održavanje</t>
  </si>
  <si>
    <t>0200</t>
  </si>
  <si>
    <t>Rashodi za nabavu neporizvedene dugotrajne imovine</t>
  </si>
  <si>
    <t>41</t>
  </si>
  <si>
    <t>Rashodi za nabavu neproizvedene dugotrajne imovine (koncesije i ostala prava)</t>
  </si>
  <si>
    <t>412</t>
  </si>
  <si>
    <t>Nematerijalna imovina (koncesije)</t>
  </si>
  <si>
    <t xml:space="preserve">Rashodi za nabavu proizvedene dugotrajne imovine </t>
  </si>
  <si>
    <t>421</t>
  </si>
  <si>
    <t>Građevinski objekti (ceste i slični građ. obekti)</t>
  </si>
  <si>
    <t>Izvršenje od 01.01.2017-30.06.2017.</t>
  </si>
  <si>
    <t>Indeks 2018/2017</t>
  </si>
  <si>
    <t>Indeks izvršenja</t>
  </si>
  <si>
    <t>Doprinos za obvezno osiguranje u slučaju nezaposlenosti</t>
  </si>
  <si>
    <t>Službena putovanja( cestarina i ostalo)</t>
  </si>
  <si>
    <t>Naknada za prijevoz, za rad na terenu i odvojeni život</t>
  </si>
  <si>
    <t>Energija ( el.energija, motorni benzin, dizel,pelete)</t>
  </si>
  <si>
    <t>Materijal i dijelovi za tekuće i investicijsko održavanje</t>
  </si>
  <si>
    <t>Sitan inventar i autogume</t>
  </si>
  <si>
    <t>Usluge telefona,pošte i prijevoza</t>
  </si>
  <si>
    <t>Usluge promidžbe i informiranja</t>
  </si>
  <si>
    <t>Intelektualne i osobne usluge</t>
  </si>
  <si>
    <t>Ostale usluge ( naplata cestarine i dr.)</t>
  </si>
  <si>
    <t>Naknade ostalih troškova</t>
  </si>
  <si>
    <t>Naknade za rad pred. i izv.tijela,povjerenstava i sl.</t>
  </si>
  <si>
    <t>Ostali nespomenuti i fin.rashodi ( slivna vodna naknada i ost.)</t>
  </si>
  <si>
    <t>Tekuće pomoći unutar općeg proračuna-nerazvrstane ceste grad Gospić</t>
  </si>
  <si>
    <t>3232</t>
  </si>
  <si>
    <t>Usluge tekućeg i investicijskog ulaganja</t>
  </si>
  <si>
    <t>4122</t>
  </si>
  <si>
    <t>4213</t>
  </si>
  <si>
    <t>Ceste,željeznice i slični građevinski objekti</t>
  </si>
  <si>
    <t>Izvor financiranja- Prihodi od HC</t>
  </si>
  <si>
    <t>Izvor financiranja- Opći prihodi i primitci</t>
  </si>
  <si>
    <t>Izvor financiranja- Prihodi od JLS</t>
  </si>
  <si>
    <t>Rezultat poslovanja</t>
  </si>
  <si>
    <t>Višak prihoda poslovanja</t>
  </si>
  <si>
    <t>Višak/manjak  prihoda</t>
  </si>
  <si>
    <t xml:space="preserve">     PRIMICI I IZDACI</t>
  </si>
  <si>
    <t>C. RASPOLOŽIVA SREDSTVA IZ PRETHODNE GODINE</t>
  </si>
  <si>
    <t xml:space="preserve">Pomoći iz inozemstva i od subjekata unutar općeg proračuna </t>
  </si>
  <si>
    <t xml:space="preserve">Pomoći od izvanproračunskih korisnika </t>
  </si>
  <si>
    <t>3. VIŠAK/MANJAK PRIHODA RASPOLOŽIV U SLJEDĆEM RAZDOBLJU</t>
  </si>
  <si>
    <t>Indeks izvršenja 2019/2018</t>
  </si>
  <si>
    <t>A 201</t>
  </si>
  <si>
    <t>A 202</t>
  </si>
  <si>
    <t>K 301</t>
  </si>
  <si>
    <t>K 302</t>
  </si>
  <si>
    <t>Prihodi od prodaje nefinancijske imovine</t>
  </si>
  <si>
    <t>Prihodi oid prodaje proizvedene dugotrajne imovine</t>
  </si>
  <si>
    <t>Prihodi od prodaje prijevoznih sredstava</t>
  </si>
  <si>
    <t>Prijevozna sredstva u cestovnom prometu</t>
  </si>
  <si>
    <t>UKUPNI PRIHODI (razred 6 i 7 )</t>
  </si>
  <si>
    <t>Pomoći proračunu iz drugih proračuna</t>
  </si>
  <si>
    <t>Tekuće pomoći proračunu iz drugih proračuna</t>
  </si>
  <si>
    <t>4221</t>
  </si>
  <si>
    <t>Izvor financiranja: Opći prihodi i primitci</t>
  </si>
  <si>
    <t xml:space="preserve">Izvor financiranja - Opći prihodi i primici,Prihod od HC </t>
  </si>
  <si>
    <t>Izvor:Opći prihodi i primitci,Prihod HC i MMPI,Višak prihoda</t>
  </si>
  <si>
    <t>Izvor financiranja - Opći prihodi i primici,Prihod od HC i MMPI,Višak prihoda</t>
  </si>
  <si>
    <t>0400</t>
  </si>
  <si>
    <t>Rashodi za izgradnju ceste Kosinj most-Bakovac</t>
  </si>
  <si>
    <t>A 401</t>
  </si>
  <si>
    <t>Izvor financiranja: Prihod od HEP-a</t>
  </si>
  <si>
    <t>K 402</t>
  </si>
  <si>
    <t>Rashodi za nabavu neproizvedene nefinancijske imovine</t>
  </si>
  <si>
    <t>Izvor financiranja- Opći prihodi i primitci, Prihod od HEP-a</t>
  </si>
  <si>
    <t>Izvršenje od 01.01.2021. do 30.06.2021.</t>
  </si>
  <si>
    <t>POLUGODIŠNJI IZVJEŠTAJ O IZVRŠENJU FINANCIJSKOG PLANA ZA RAZDOBLJE                                                                                                   od  01. siječnja do 30. lipnja 2022. godine</t>
  </si>
  <si>
    <t xml:space="preserve"> Plan 2022.</t>
  </si>
  <si>
    <t>Plan 2022.</t>
  </si>
  <si>
    <t>Indeks izvršenja 2022/2021</t>
  </si>
  <si>
    <t>Indeks izvršenja        2022.</t>
  </si>
  <si>
    <t>Izvršenje od 01.01.2022. do 30.06.2022.</t>
  </si>
  <si>
    <t>Izvršenje od 01.01.2022.-30.06.2022.</t>
  </si>
  <si>
    <t>Izvršenje od 01.01.2021.-30.06.2021</t>
  </si>
  <si>
    <t>Prihodi i rashodi, te primici i izdaci po ekononmskoj klasifikaciji utvrđuju se u Računu prihoda i rashoda i Računu financiranja                                                                                                                                 za razdoblje od 01.01. 2022. do 30.06.2022. godine:</t>
  </si>
  <si>
    <t>Na temelju Zakona o proračunu (N.N 144/21) i Pravilnika o polugodišnjem i godišnjem izvještaju o izvršenju proračuna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</si>
</sst>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\."/>
    <numFmt numFmtId="168" formatCode="#,##0.00\ &quot;kn&quot;"/>
  </numFmts>
  <fonts count="7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6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C0000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i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33" borderId="0" xfId="0" applyFill="1" applyAlignment="1">
      <alignment/>
    </xf>
    <xf numFmtId="4" fontId="8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2" fontId="1" fillId="0" borderId="1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4" fontId="6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4" fontId="3" fillId="35" borderId="17" xfId="0" applyNumberFormat="1" applyFont="1" applyFill="1" applyBorder="1" applyAlignment="1">
      <alignment horizontal="right" vertical="center"/>
    </xf>
    <xf numFmtId="4" fontId="3" fillId="35" borderId="12" xfId="0" applyNumberFormat="1" applyFont="1" applyFill="1" applyBorder="1" applyAlignment="1">
      <alignment horizontal="right" vertical="center"/>
    </xf>
    <xf numFmtId="4" fontId="3" fillId="35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4" fontId="9" fillId="33" borderId="23" xfId="0" applyNumberFormat="1" applyFont="1" applyFill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9" fillId="0" borderId="26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vertical="center"/>
    </xf>
    <xf numFmtId="4" fontId="9" fillId="0" borderId="26" xfId="0" applyNumberFormat="1" applyFont="1" applyBorder="1" applyAlignment="1">
      <alignment horizontal="right" vertical="center"/>
    </xf>
    <xf numFmtId="0" fontId="3" fillId="0" borderId="25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vertical="center" wrapText="1"/>
    </xf>
    <xf numFmtId="4" fontId="9" fillId="0" borderId="24" xfId="0" applyNumberFormat="1" applyFont="1" applyBorder="1" applyAlignment="1">
      <alignment vertical="center" wrapText="1"/>
    </xf>
    <xf numFmtId="4" fontId="9" fillId="0" borderId="25" xfId="0" applyNumberFormat="1" applyFont="1" applyBorder="1" applyAlignment="1">
      <alignment horizontal="right" vertical="center"/>
    </xf>
    <xf numFmtId="0" fontId="3" fillId="0" borderId="25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vertical="center"/>
    </xf>
    <xf numFmtId="4" fontId="9" fillId="0" borderId="2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4" fontId="9" fillId="0" borderId="3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70" fillId="0" borderId="24" xfId="0" applyNumberFormat="1" applyFont="1" applyFill="1" applyBorder="1" applyAlignment="1" applyProtection="1">
      <alignment/>
      <protection/>
    </xf>
    <xf numFmtId="3" fontId="71" fillId="0" borderId="24" xfId="0" applyNumberFormat="1" applyFont="1" applyFill="1" applyBorder="1" applyAlignment="1" applyProtection="1">
      <alignment/>
      <protection/>
    </xf>
    <xf numFmtId="3" fontId="15" fillId="0" borderId="30" xfId="0" applyNumberFormat="1" applyFont="1" applyFill="1" applyBorder="1" applyAlignment="1" applyProtection="1">
      <alignment/>
      <protection/>
    </xf>
    <xf numFmtId="3" fontId="14" fillId="0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/>
    </xf>
    <xf numFmtId="3" fontId="16" fillId="0" borderId="24" xfId="0" applyNumberFormat="1" applyFont="1" applyFill="1" applyBorder="1" applyAlignment="1" applyProtection="1">
      <alignment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3" fillId="0" borderId="24" xfId="0" applyNumberFormat="1" applyFont="1" applyFill="1" applyBorder="1" applyAlignment="1" applyProtection="1">
      <alignment vertical="center"/>
      <protection/>
    </xf>
    <xf numFmtId="3" fontId="14" fillId="0" borderId="24" xfId="0" applyNumberFormat="1" applyFont="1" applyFill="1" applyBorder="1" applyAlignment="1" applyProtection="1">
      <alignment vertical="center"/>
      <protection/>
    </xf>
    <xf numFmtId="3" fontId="71" fillId="0" borderId="24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7" fillId="0" borderId="24" xfId="0" applyNumberFormat="1" applyFont="1" applyBorder="1" applyAlignment="1">
      <alignment vertical="center"/>
    </xf>
    <xf numFmtId="4" fontId="17" fillId="0" borderId="23" xfId="0" applyNumberFormat="1" applyFont="1" applyBorder="1" applyAlignment="1">
      <alignment vertical="center"/>
    </xf>
    <xf numFmtId="4" fontId="17" fillId="0" borderId="24" xfId="0" applyNumberFormat="1" applyFont="1" applyBorder="1" applyAlignment="1">
      <alignment vertical="center"/>
    </xf>
    <xf numFmtId="4" fontId="17" fillId="0" borderId="25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7" fillId="0" borderId="24" xfId="0" applyNumberFormat="1" applyFont="1" applyBorder="1" applyAlignment="1">
      <alignment vertical="center" wrapText="1"/>
    </xf>
    <xf numFmtId="4" fontId="17" fillId="0" borderId="19" xfId="0" applyNumberFormat="1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vertical="center" wrapText="1"/>
    </xf>
    <xf numFmtId="4" fontId="17" fillId="33" borderId="19" xfId="0" applyNumberFormat="1" applyFont="1" applyFill="1" applyBorder="1" applyAlignment="1">
      <alignment horizontal="right" vertical="center"/>
    </xf>
    <xf numFmtId="4" fontId="17" fillId="0" borderId="23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4" fontId="3" fillId="0" borderId="32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0" fontId="12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0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9" fontId="73" fillId="0" borderId="24" xfId="0" applyNumberFormat="1" applyFont="1" applyFill="1" applyBorder="1" applyAlignment="1" applyProtection="1">
      <alignment horizontal="center"/>
      <protection/>
    </xf>
    <xf numFmtId="0" fontId="73" fillId="0" borderId="24" xfId="0" applyNumberFormat="1" applyFont="1" applyFill="1" applyBorder="1" applyAlignment="1" applyProtection="1">
      <alignment wrapText="1"/>
      <protection/>
    </xf>
    <xf numFmtId="3" fontId="73" fillId="0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2" fontId="1" fillId="0" borderId="24" xfId="0" applyNumberFormat="1" applyFont="1" applyFill="1" applyBorder="1" applyAlignment="1" applyProtection="1">
      <alignment/>
      <protection/>
    </xf>
    <xf numFmtId="49" fontId="20" fillId="0" borderId="24" xfId="0" applyNumberFormat="1" applyFont="1" applyFill="1" applyBorder="1" applyAlignment="1" applyProtection="1">
      <alignment horizontal="center"/>
      <protection/>
    </xf>
    <xf numFmtId="0" fontId="20" fillId="0" borderId="25" xfId="0" applyNumberFormat="1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3" fontId="12" fillId="0" borderId="24" xfId="0" applyNumberFormat="1" applyFont="1" applyFill="1" applyBorder="1" applyAlignment="1" applyProtection="1">
      <alignment/>
      <protection/>
    </xf>
    <xf numFmtId="3" fontId="20" fillId="0" borderId="24" xfId="0" applyNumberFormat="1" applyFont="1" applyFill="1" applyBorder="1" applyAlignment="1" applyProtection="1">
      <alignment/>
      <protection/>
    </xf>
    <xf numFmtId="2" fontId="12" fillId="0" borderId="30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wrapText="1"/>
      <protection/>
    </xf>
    <xf numFmtId="2" fontId="12" fillId="0" borderId="24" xfId="0" applyNumberFormat="1" applyFont="1" applyFill="1" applyBorder="1" applyAlignment="1" applyProtection="1">
      <alignment/>
      <protection/>
    </xf>
    <xf numFmtId="49" fontId="74" fillId="0" borderId="24" xfId="0" applyNumberFormat="1" applyFont="1" applyFill="1" applyBorder="1" applyAlignment="1" applyProtection="1">
      <alignment horizontal="center"/>
      <protection/>
    </xf>
    <xf numFmtId="0" fontId="74" fillId="0" borderId="24" xfId="0" applyNumberFormat="1" applyFont="1" applyFill="1" applyBorder="1" applyAlignment="1" applyProtection="1">
      <alignment wrapText="1"/>
      <protection/>
    </xf>
    <xf numFmtId="3" fontId="74" fillId="0" borderId="24" xfId="0" applyNumberFormat="1" applyFont="1" applyFill="1" applyBorder="1" applyAlignment="1" applyProtection="1">
      <alignment/>
      <protection/>
    </xf>
    <xf numFmtId="4" fontId="74" fillId="0" borderId="24" xfId="0" applyNumberFormat="1" applyFont="1" applyFill="1" applyBorder="1" applyAlignment="1" applyProtection="1">
      <alignment/>
      <protection/>
    </xf>
    <xf numFmtId="2" fontId="74" fillId="0" borderId="24" xfId="0" applyNumberFormat="1" applyFont="1" applyFill="1" applyBorder="1" applyAlignment="1" applyProtection="1">
      <alignment/>
      <protection/>
    </xf>
    <xf numFmtId="4" fontId="20" fillId="0" borderId="24" xfId="0" applyNumberFormat="1" applyFont="1" applyFill="1" applyBorder="1" applyAlignment="1" applyProtection="1">
      <alignment/>
      <protection/>
    </xf>
    <xf numFmtId="2" fontId="20" fillId="0" borderId="24" xfId="0" applyNumberFormat="1" applyFont="1" applyFill="1" applyBorder="1" applyAlignment="1" applyProtection="1">
      <alignment/>
      <protection/>
    </xf>
    <xf numFmtId="49" fontId="23" fillId="0" borderId="24" xfId="0" applyNumberFormat="1" applyFont="1" applyFill="1" applyBorder="1" applyAlignment="1" applyProtection="1">
      <alignment horizontal="left"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3" fontId="23" fillId="0" borderId="24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2" fontId="23" fillId="0" borderId="24" xfId="0" applyNumberFormat="1" applyFont="1" applyFill="1" applyBorder="1" applyAlignment="1" applyProtection="1">
      <alignment/>
      <protection/>
    </xf>
    <xf numFmtId="49" fontId="12" fillId="0" borderId="24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wrapText="1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0" fillId="0" borderId="24" xfId="0" applyNumberFormat="1" applyFont="1" applyFill="1" applyBorder="1" applyAlignment="1" applyProtection="1">
      <alignment horizontal="center"/>
      <protection/>
    </xf>
    <xf numFmtId="0" fontId="23" fillId="0" borderId="24" xfId="0" applyNumberFormat="1" applyFont="1" applyFill="1" applyBorder="1" applyAlignment="1" applyProtection="1">
      <alignment horizontal="left"/>
      <protection/>
    </xf>
    <xf numFmtId="0" fontId="22" fillId="0" borderId="24" xfId="0" applyNumberFormat="1" applyFont="1" applyFill="1" applyBorder="1" applyAlignment="1" applyProtection="1">
      <alignment wrapText="1"/>
      <protection/>
    </xf>
    <xf numFmtId="3" fontId="23" fillId="0" borderId="24" xfId="0" applyNumberFormat="1" applyFont="1" applyFill="1" applyBorder="1" applyAlignment="1" applyProtection="1">
      <alignment vertical="center"/>
      <protection/>
    </xf>
    <xf numFmtId="4" fontId="23" fillId="0" borderId="24" xfId="0" applyNumberFormat="1" applyFont="1" applyFill="1" applyBorder="1" applyAlignment="1" applyProtection="1">
      <alignment vertical="center"/>
      <protection/>
    </xf>
    <xf numFmtId="0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vertical="center" wrapText="1"/>
      <protection/>
    </xf>
    <xf numFmtId="3" fontId="20" fillId="0" borderId="24" xfId="0" applyNumberFormat="1" applyFont="1" applyFill="1" applyBorder="1" applyAlignment="1" applyProtection="1">
      <alignment vertical="center"/>
      <protection/>
    </xf>
    <xf numFmtId="4" fontId="20" fillId="0" borderId="24" xfId="0" applyNumberFormat="1" applyFont="1" applyFill="1" applyBorder="1" applyAlignment="1" applyProtection="1">
      <alignment vertical="center"/>
      <protection/>
    </xf>
    <xf numFmtId="0" fontId="23" fillId="0" borderId="24" xfId="0" applyNumberFormat="1" applyFont="1" applyFill="1" applyBorder="1" applyAlignment="1" applyProtection="1">
      <alignment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vertical="center" wrapText="1"/>
      <protection/>
    </xf>
    <xf numFmtId="4" fontId="12" fillId="0" borderId="24" xfId="0" applyNumberFormat="1" applyFont="1" applyFill="1" applyBorder="1" applyAlignment="1" applyProtection="1">
      <alignment vertical="center"/>
      <protection/>
    </xf>
    <xf numFmtId="3" fontId="12" fillId="0" borderId="24" xfId="0" applyNumberFormat="1" applyFont="1" applyFill="1" applyBorder="1" applyAlignment="1" applyProtection="1">
      <alignment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center"/>
      <protection/>
    </xf>
    <xf numFmtId="2" fontId="12" fillId="0" borderId="24" xfId="0" applyNumberFormat="1" applyFont="1" applyFill="1" applyBorder="1" applyAlignment="1" applyProtection="1">
      <alignment vertical="center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 applyProtection="1">
      <alignment vertical="center"/>
      <protection/>
    </xf>
    <xf numFmtId="0" fontId="12" fillId="0" borderId="24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vertical="center" wrapText="1"/>
    </xf>
    <xf numFmtId="4" fontId="9" fillId="0" borderId="22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 wrapText="1"/>
    </xf>
    <xf numFmtId="4" fontId="69" fillId="0" borderId="24" xfId="0" applyNumberFormat="1" applyFont="1" applyBorder="1" applyAlignment="1">
      <alignment vertical="center"/>
    </xf>
    <xf numFmtId="4" fontId="75" fillId="0" borderId="24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vertical="center" wrapText="1"/>
    </xf>
    <xf numFmtId="4" fontId="9" fillId="0" borderId="22" xfId="0" applyNumberFormat="1" applyFont="1" applyBorder="1" applyAlignment="1">
      <alignment horizontal="right" vertical="center"/>
    </xf>
    <xf numFmtId="49" fontId="74" fillId="0" borderId="24" xfId="0" applyNumberFormat="1" applyFont="1" applyFill="1" applyBorder="1" applyAlignment="1" applyProtection="1">
      <alignment horizontal="center" vertical="center"/>
      <protection/>
    </xf>
    <xf numFmtId="0" fontId="74" fillId="0" borderId="24" xfId="0" applyNumberFormat="1" applyFont="1" applyFill="1" applyBorder="1" applyAlignment="1" applyProtection="1">
      <alignment vertical="center" wrapText="1"/>
      <protection/>
    </xf>
    <xf numFmtId="3" fontId="74" fillId="0" borderId="24" xfId="0" applyNumberFormat="1" applyFont="1" applyFill="1" applyBorder="1" applyAlignment="1" applyProtection="1">
      <alignment vertical="center"/>
      <protection/>
    </xf>
    <xf numFmtId="4" fontId="74" fillId="0" borderId="24" xfId="0" applyNumberFormat="1" applyFont="1" applyFill="1" applyBorder="1" applyAlignment="1" applyProtection="1">
      <alignment vertical="center"/>
      <protection/>
    </xf>
    <xf numFmtId="3" fontId="68" fillId="0" borderId="24" xfId="0" applyNumberFormat="1" applyFont="1" applyFill="1" applyBorder="1" applyAlignment="1" applyProtection="1">
      <alignment vertical="center"/>
      <protection/>
    </xf>
    <xf numFmtId="2" fontId="74" fillId="0" borderId="24" xfId="0" applyNumberFormat="1" applyFont="1" applyFill="1" applyBorder="1" applyAlignment="1" applyProtection="1">
      <alignment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vertical="center" wrapText="1"/>
      <protection/>
    </xf>
    <xf numFmtId="3" fontId="12" fillId="0" borderId="26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vertical="center"/>
      <protection/>
    </xf>
    <xf numFmtId="2" fontId="12" fillId="0" borderId="26" xfId="0" applyNumberFormat="1" applyFont="1" applyFill="1" applyBorder="1" applyAlignment="1" applyProtection="1">
      <alignment/>
      <protection/>
    </xf>
    <xf numFmtId="3" fontId="14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35" xfId="0" applyFont="1" applyBorder="1" applyAlignment="1">
      <alignment/>
    </xf>
    <xf numFmtId="4" fontId="74" fillId="0" borderId="30" xfId="0" applyNumberFormat="1" applyFont="1" applyFill="1" applyBorder="1" applyAlignment="1" applyProtection="1">
      <alignment vertical="center"/>
      <protection/>
    </xf>
    <xf numFmtId="4" fontId="0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35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4" fontId="18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4" fontId="18" fillId="0" borderId="24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0" fontId="17" fillId="0" borderId="25" xfId="0" applyNumberFormat="1" applyFont="1" applyBorder="1" applyAlignment="1">
      <alignment vertical="center"/>
    </xf>
    <xf numFmtId="0" fontId="17" fillId="0" borderId="35" xfId="0" applyNumberFormat="1" applyFont="1" applyBorder="1" applyAlignment="1">
      <alignment vertical="center"/>
    </xf>
    <xf numFmtId="0" fontId="17" fillId="0" borderId="30" xfId="0" applyNumberFormat="1" applyFont="1" applyBorder="1" applyAlignment="1">
      <alignment vertical="center"/>
    </xf>
    <xf numFmtId="2" fontId="71" fillId="0" borderId="24" xfId="0" applyNumberFormat="1" applyFont="1" applyFill="1" applyBorder="1" applyAlignment="1" applyProtection="1">
      <alignment vertical="center"/>
      <protection/>
    </xf>
    <xf numFmtId="2" fontId="0" fillId="0" borderId="21" xfId="0" applyNumberFormat="1" applyBorder="1" applyAlignment="1">
      <alignment/>
    </xf>
    <xf numFmtId="4" fontId="1" fillId="0" borderId="3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0" fillId="0" borderId="0" xfId="0" applyNumberFormat="1" applyBorder="1" applyAlignment="1">
      <alignment vertical="center"/>
    </xf>
    <xf numFmtId="4" fontId="0" fillId="0" borderId="23" xfId="0" applyNumberFormat="1" applyBorder="1" applyAlignment="1">
      <alignment/>
    </xf>
    <xf numFmtId="4" fontId="74" fillId="0" borderId="35" xfId="0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7" fillId="0" borderId="25" xfId="0" applyNumberFormat="1" applyFont="1" applyBorder="1" applyAlignment="1">
      <alignment horizontal="left" vertical="center"/>
    </xf>
    <xf numFmtId="0" fontId="10" fillId="0" borderId="35" xfId="0" applyNumberFormat="1" applyFont="1" applyBorder="1" applyAlignment="1">
      <alignment horizontal="left" vertical="center"/>
    </xf>
    <xf numFmtId="0" fontId="10" fillId="0" borderId="30" xfId="0" applyNumberFormat="1" applyFont="1" applyBorder="1" applyAlignment="1">
      <alignment horizontal="left" vertical="center"/>
    </xf>
    <xf numFmtId="0" fontId="17" fillId="0" borderId="35" xfId="0" applyNumberFormat="1" applyFont="1" applyBorder="1" applyAlignment="1">
      <alignment horizontal="left" vertical="center"/>
    </xf>
    <xf numFmtId="0" fontId="17" fillId="0" borderId="3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35" borderId="25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18" fillId="0" borderId="2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2" fillId="33" borderId="0" xfId="0" applyNumberFormat="1" applyFont="1" applyFill="1" applyBorder="1" applyAlignment="1" applyProtection="1">
      <alignment wrapText="1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0" fontId="21" fillId="0" borderId="34" xfId="0" applyNumberFormat="1" applyFont="1" applyFill="1" applyBorder="1" applyAlignment="1" applyProtection="1">
      <alignment vertical="center"/>
      <protection/>
    </xf>
    <xf numFmtId="0" fontId="23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0.7109375" style="9" customWidth="1"/>
    <col min="2" max="3" width="15.57421875" style="9" customWidth="1"/>
    <col min="4" max="4" width="16.00390625" style="9" customWidth="1"/>
    <col min="5" max="5" width="11.421875" style="9" customWidth="1"/>
    <col min="6" max="6" width="10.7109375" style="9" customWidth="1"/>
    <col min="7" max="9" width="16.7109375" style="9" customWidth="1"/>
    <col min="10" max="16384" width="9.140625" style="9" customWidth="1"/>
  </cols>
  <sheetData>
    <row r="1" spans="1:6" ht="15" customHeight="1">
      <c r="A1" s="286" t="s">
        <v>238</v>
      </c>
      <c r="B1" s="286"/>
      <c r="C1" s="286"/>
      <c r="D1" s="286"/>
      <c r="E1" s="286"/>
      <c r="F1" s="286"/>
    </row>
    <row r="2" spans="1:6" ht="15" customHeight="1">
      <c r="A2" s="287" t="s">
        <v>118</v>
      </c>
      <c r="B2" s="287"/>
      <c r="C2" s="287"/>
      <c r="D2" s="287"/>
      <c r="E2" s="287"/>
      <c r="F2" s="287"/>
    </row>
    <row r="3" spans="1:6" ht="15" customHeight="1">
      <c r="A3" s="31"/>
      <c r="B3" s="31"/>
      <c r="C3" s="31"/>
      <c r="D3" s="31"/>
      <c r="E3" s="31"/>
      <c r="F3" s="31"/>
    </row>
    <row r="4" spans="1:6" ht="15" customHeight="1">
      <c r="A4" s="32" t="s">
        <v>73</v>
      </c>
      <c r="B4" s="31"/>
      <c r="C4" s="31"/>
      <c r="D4" s="31"/>
      <c r="E4" s="31"/>
      <c r="F4" s="31"/>
    </row>
    <row r="5" spans="1:6" ht="15" customHeight="1">
      <c r="A5" s="33"/>
      <c r="B5" s="33"/>
      <c r="C5" s="33"/>
      <c r="D5" s="33"/>
      <c r="E5" s="33"/>
      <c r="F5" s="33"/>
    </row>
    <row r="6" spans="1:7" ht="39" customHeight="1">
      <c r="A6" s="285" t="s">
        <v>229</v>
      </c>
      <c r="B6" s="285"/>
      <c r="C6" s="285"/>
      <c r="D6" s="285"/>
      <c r="E6" s="285"/>
      <c r="F6" s="285"/>
      <c r="G6" s="9" t="s">
        <v>85</v>
      </c>
    </row>
    <row r="7" spans="1:6" ht="15" thickBot="1">
      <c r="A7" s="34"/>
      <c r="B7" s="33"/>
      <c r="C7" s="33"/>
      <c r="D7" s="33"/>
      <c r="E7" s="33"/>
      <c r="F7" s="33"/>
    </row>
    <row r="8" spans="1:6" ht="48" customHeight="1" thickBot="1">
      <c r="A8" s="35" t="s">
        <v>59</v>
      </c>
      <c r="B8" s="36" t="s">
        <v>228</v>
      </c>
      <c r="C8" s="36" t="s">
        <v>230</v>
      </c>
      <c r="D8" s="36" t="s">
        <v>234</v>
      </c>
      <c r="E8" s="36" t="s">
        <v>232</v>
      </c>
      <c r="F8" s="36" t="s">
        <v>233</v>
      </c>
    </row>
    <row r="9" spans="1:6" ht="12" customHeight="1">
      <c r="A9" s="37"/>
      <c r="B9" s="38"/>
      <c r="C9" s="38"/>
      <c r="D9" s="38"/>
      <c r="E9" s="33"/>
      <c r="F9" s="33"/>
    </row>
    <row r="10" spans="1:6" ht="14.25">
      <c r="A10" s="39" t="s">
        <v>60</v>
      </c>
      <c r="B10" s="40">
        <f>PRIHODI!F9</f>
        <v>9272098.490000002</v>
      </c>
      <c r="C10" s="40">
        <f>PRIHODI!G9</f>
        <v>40637753.2</v>
      </c>
      <c r="D10" s="40">
        <f>PRIHODI!H7</f>
        <v>8172721.86</v>
      </c>
      <c r="E10" s="41">
        <f aca="true" t="shared" si="0" ref="E10:E17">D10/B10*100</f>
        <v>88.14317350936594</v>
      </c>
      <c r="F10" s="41">
        <f aca="true" t="shared" si="1" ref="F10:F16">D10/C10*100</f>
        <v>20.111155800808397</v>
      </c>
    </row>
    <row r="11" spans="1:6" ht="18" customHeight="1">
      <c r="A11" s="39" t="s">
        <v>113</v>
      </c>
      <c r="B11" s="40">
        <f>K29</f>
        <v>0</v>
      </c>
      <c r="C11" s="40">
        <f>PRIHODI!G35</f>
        <v>0</v>
      </c>
      <c r="D11" s="40">
        <f>H13</f>
        <v>0</v>
      </c>
      <c r="E11" s="40">
        <v>0</v>
      </c>
      <c r="F11" s="41">
        <v>0</v>
      </c>
    </row>
    <row r="12" spans="1:6" s="17" customFormat="1" ht="18" customHeight="1">
      <c r="A12" s="42" t="s">
        <v>61</v>
      </c>
      <c r="B12" s="43">
        <f>B10+B11</f>
        <v>9272098.490000002</v>
      </c>
      <c r="C12" s="43">
        <f>C10+C11</f>
        <v>40637753.2</v>
      </c>
      <c r="D12" s="43">
        <f>D10+D11</f>
        <v>8172721.86</v>
      </c>
      <c r="E12" s="44">
        <f t="shared" si="0"/>
        <v>88.14317350936594</v>
      </c>
      <c r="F12" s="44">
        <f t="shared" si="1"/>
        <v>20.111155800808397</v>
      </c>
    </row>
    <row r="13" spans="1:6" ht="18" customHeight="1">
      <c r="A13" s="39" t="s">
        <v>62</v>
      </c>
      <c r="B13" s="40">
        <f>RASHODI!F7</f>
        <v>14282204.719999999</v>
      </c>
      <c r="C13" s="40">
        <f>RASHODI!G7</f>
        <v>28785000</v>
      </c>
      <c r="D13" s="40">
        <f>RASHODI!H7</f>
        <v>11510928.79</v>
      </c>
      <c r="E13" s="41">
        <f t="shared" si="0"/>
        <v>80.59630159117339</v>
      </c>
      <c r="F13" s="41">
        <f t="shared" si="1"/>
        <v>39.98933051936772</v>
      </c>
    </row>
    <row r="14" spans="1:6" ht="18" customHeight="1">
      <c r="A14" s="39" t="s">
        <v>63</v>
      </c>
      <c r="B14" s="40">
        <f>RASHODI!F61</f>
        <v>963563.32</v>
      </c>
      <c r="C14" s="40">
        <f>RASHODI!G61</f>
        <v>27997000</v>
      </c>
      <c r="D14" s="40">
        <f>RASHODI!H61</f>
        <v>1144759.79</v>
      </c>
      <c r="E14" s="41">
        <f t="shared" si="0"/>
        <v>118.80483267046738</v>
      </c>
      <c r="F14" s="41">
        <f t="shared" si="1"/>
        <v>4.088865914205093</v>
      </c>
    </row>
    <row r="15" spans="1:6" ht="29.25" customHeight="1">
      <c r="A15" s="39" t="s">
        <v>91</v>
      </c>
      <c r="B15" s="40"/>
      <c r="C15" s="40">
        <v>0</v>
      </c>
      <c r="D15" s="40"/>
      <c r="E15" s="41">
        <v>0</v>
      </c>
      <c r="F15" s="41">
        <v>0</v>
      </c>
    </row>
    <row r="16" spans="1:6" s="17" customFormat="1" ht="18" customHeight="1">
      <c r="A16" s="42" t="s">
        <v>92</v>
      </c>
      <c r="B16" s="43">
        <f>B13+B14+B15</f>
        <v>15245768.04</v>
      </c>
      <c r="C16" s="43">
        <f>C13+C14</f>
        <v>56782000</v>
      </c>
      <c r="D16" s="43">
        <f>D13+D14+D15</f>
        <v>12655688.579999998</v>
      </c>
      <c r="E16" s="44">
        <f t="shared" si="0"/>
        <v>83.01115789506659</v>
      </c>
      <c r="F16" s="44">
        <f t="shared" si="1"/>
        <v>22.28820502976295</v>
      </c>
    </row>
    <row r="17" spans="1:6" s="14" customFormat="1" ht="18" customHeight="1">
      <c r="A17" s="42" t="s">
        <v>93</v>
      </c>
      <c r="B17" s="43">
        <f>B12-B16</f>
        <v>-5973669.549999997</v>
      </c>
      <c r="C17" s="43">
        <f>C12-C16</f>
        <v>-16144246.799999997</v>
      </c>
      <c r="D17" s="43">
        <f>D12-D16</f>
        <v>-4482966.719999998</v>
      </c>
      <c r="E17" s="44">
        <f t="shared" si="0"/>
        <v>75.04544204324125</v>
      </c>
      <c r="F17" s="44">
        <v>0</v>
      </c>
    </row>
    <row r="18" spans="1:6" ht="19.5" customHeight="1">
      <c r="A18" s="34"/>
      <c r="B18" s="33"/>
      <c r="C18" s="33"/>
      <c r="D18" s="33"/>
      <c r="E18" s="33"/>
      <c r="F18" s="33"/>
    </row>
    <row r="19" spans="1:6" ht="19.5" customHeight="1" thickBot="1">
      <c r="A19" s="34"/>
      <c r="B19" s="33"/>
      <c r="C19" s="33"/>
      <c r="D19" s="33"/>
      <c r="E19" s="33"/>
      <c r="F19" s="33"/>
    </row>
    <row r="20" spans="1:6" ht="48" customHeight="1" thickBot="1">
      <c r="A20" s="35" t="s">
        <v>70</v>
      </c>
      <c r="B20" s="36" t="s">
        <v>228</v>
      </c>
      <c r="C20" s="36" t="s">
        <v>230</v>
      </c>
      <c r="D20" s="36" t="s">
        <v>234</v>
      </c>
      <c r="E20" s="36" t="s">
        <v>232</v>
      </c>
      <c r="F20" s="36" t="s">
        <v>233</v>
      </c>
    </row>
    <row r="21" spans="1:6" ht="8.25" customHeight="1">
      <c r="A21" s="37"/>
      <c r="B21" s="38"/>
      <c r="C21" s="38"/>
      <c r="D21" s="38"/>
      <c r="E21" s="33"/>
      <c r="F21" s="33"/>
    </row>
    <row r="22" spans="1:6" ht="32.25" customHeight="1">
      <c r="A22" s="39" t="s">
        <v>119</v>
      </c>
      <c r="B22" s="40">
        <f>'RAČUN FINANCIRANJA'!F7</f>
        <v>0</v>
      </c>
      <c r="C22" s="40">
        <v>0</v>
      </c>
      <c r="D22" s="40">
        <v>0</v>
      </c>
      <c r="E22" s="45">
        <v>0</v>
      </c>
      <c r="F22" s="41">
        <f>0</f>
        <v>0</v>
      </c>
    </row>
    <row r="23" spans="1:8" ht="31.5" customHeight="1">
      <c r="A23" s="39" t="s">
        <v>64</v>
      </c>
      <c r="B23" s="41"/>
      <c r="C23" s="41">
        <v>0</v>
      </c>
      <c r="D23" s="41">
        <v>0</v>
      </c>
      <c r="E23" s="41">
        <v>0</v>
      </c>
      <c r="F23" s="41">
        <v>0</v>
      </c>
      <c r="H23" s="18"/>
    </row>
    <row r="24" spans="1:6" s="14" customFormat="1" ht="18" customHeight="1">
      <c r="A24" s="42" t="s">
        <v>65</v>
      </c>
      <c r="B24" s="43">
        <f>B22-B23</f>
        <v>0</v>
      </c>
      <c r="C24" s="43">
        <f>'RAČUN FINANCIRANJA'!G18</f>
        <v>0</v>
      </c>
      <c r="D24" s="43">
        <f>D22-D23</f>
        <v>0</v>
      </c>
      <c r="E24" s="44">
        <v>0</v>
      </c>
      <c r="F24" s="44">
        <v>0</v>
      </c>
    </row>
    <row r="25" spans="1:6" ht="19.5" customHeight="1">
      <c r="A25" s="34"/>
      <c r="B25" s="33"/>
      <c r="C25" s="33"/>
      <c r="D25" s="33"/>
      <c r="E25" s="33"/>
      <c r="F25" s="33"/>
    </row>
    <row r="26" spans="1:6" ht="19.5" customHeight="1" thickBot="1">
      <c r="A26" s="34"/>
      <c r="B26" s="33"/>
      <c r="C26" s="33"/>
      <c r="D26" s="33"/>
      <c r="E26" s="33"/>
      <c r="F26" s="33"/>
    </row>
    <row r="27" spans="1:6" ht="48" customHeight="1" thickBot="1">
      <c r="A27" s="35" t="s">
        <v>66</v>
      </c>
      <c r="B27" s="36" t="s">
        <v>228</v>
      </c>
      <c r="C27" s="36" t="s">
        <v>230</v>
      </c>
      <c r="D27" s="36" t="s">
        <v>234</v>
      </c>
      <c r="E27" s="36" t="s">
        <v>232</v>
      </c>
      <c r="F27" s="36" t="s">
        <v>233</v>
      </c>
    </row>
    <row r="28" spans="1:6" ht="6" customHeight="1">
      <c r="A28" s="37"/>
      <c r="B28" s="38"/>
      <c r="C28" s="38"/>
      <c r="D28" s="38"/>
      <c r="E28" s="33"/>
      <c r="F28" s="33"/>
    </row>
    <row r="29" spans="1:6" s="17" customFormat="1" ht="30" customHeight="1">
      <c r="A29" s="39" t="s">
        <v>100</v>
      </c>
      <c r="B29" s="40">
        <v>13173920.61</v>
      </c>
      <c r="C29" s="40">
        <v>16144246.8</v>
      </c>
      <c r="D29" s="40">
        <v>16144246.8</v>
      </c>
      <c r="E29" s="41">
        <f>D29/B29*100</f>
        <v>122.5470175351239</v>
      </c>
      <c r="F29" s="41">
        <v>0</v>
      </c>
    </row>
    <row r="30" spans="1:6" ht="18" customHeight="1">
      <c r="A30" s="39" t="s">
        <v>67</v>
      </c>
      <c r="B30" s="45">
        <v>-5973669.55</v>
      </c>
      <c r="C30" s="40">
        <v>0</v>
      </c>
      <c r="D30" s="45">
        <f>D17</f>
        <v>-4482966.719999998</v>
      </c>
      <c r="E30" s="45">
        <v>0</v>
      </c>
      <c r="F30" s="45">
        <v>0</v>
      </c>
    </row>
    <row r="31" spans="1:6" s="14" customFormat="1" ht="29.25" customHeight="1">
      <c r="A31" s="46" t="s">
        <v>203</v>
      </c>
      <c r="B31" s="44">
        <v>7200251.06</v>
      </c>
      <c r="C31" s="44">
        <v>16144246.8</v>
      </c>
      <c r="D31" s="44">
        <f>D29+D30</f>
        <v>11661280.080000002</v>
      </c>
      <c r="E31" s="44"/>
      <c r="F31" s="44">
        <v>0</v>
      </c>
    </row>
    <row r="32" spans="1:6" ht="19.5" customHeight="1" thickBot="1">
      <c r="A32" s="34"/>
      <c r="B32" s="33"/>
      <c r="C32" s="33"/>
      <c r="D32" s="33"/>
      <c r="E32" s="33"/>
      <c r="F32" s="33"/>
    </row>
    <row r="33" spans="1:6" ht="45.75" customHeight="1" thickBot="1">
      <c r="A33" s="35" t="s">
        <v>68</v>
      </c>
      <c r="B33" s="36" t="s">
        <v>228</v>
      </c>
      <c r="C33" s="36" t="s">
        <v>231</v>
      </c>
      <c r="D33" s="36" t="s">
        <v>234</v>
      </c>
      <c r="E33" s="36" t="s">
        <v>232</v>
      </c>
      <c r="F33" s="36" t="s">
        <v>233</v>
      </c>
    </row>
    <row r="34" spans="1:6" ht="6" customHeight="1">
      <c r="A34" s="37"/>
      <c r="B34" s="38"/>
      <c r="C34" s="38"/>
      <c r="D34" s="38"/>
      <c r="E34" s="33"/>
      <c r="F34" s="33"/>
    </row>
    <row r="35" spans="1:6" ht="18" customHeight="1">
      <c r="A35" s="42" t="s">
        <v>72</v>
      </c>
      <c r="B35" s="43">
        <f>B12+B29</f>
        <v>22446019.1</v>
      </c>
      <c r="C35" s="43">
        <f>C12+C31</f>
        <v>56782000</v>
      </c>
      <c r="D35" s="43">
        <f>D12+D29</f>
        <v>24316968.66</v>
      </c>
      <c r="E35" s="44">
        <f>D35/B35*100</f>
        <v>108.3353290918299</v>
      </c>
      <c r="F35" s="44">
        <f>D35/C35*100</f>
        <v>42.825135888133566</v>
      </c>
    </row>
    <row r="36" spans="1:6" ht="18" customHeight="1">
      <c r="A36" s="42" t="s">
        <v>69</v>
      </c>
      <c r="B36" s="44">
        <f>B16+B23</f>
        <v>15245768.04</v>
      </c>
      <c r="C36" s="43">
        <f>C16+C23</f>
        <v>56782000</v>
      </c>
      <c r="D36" s="47">
        <f>D16+D23</f>
        <v>12655688.579999998</v>
      </c>
      <c r="E36" s="44">
        <f>D36/B36*100</f>
        <v>83.01115789506659</v>
      </c>
      <c r="F36" s="44">
        <f>D36/C36*100</f>
        <v>22.28820502976295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>
      <c r="B43" s="18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3">
    <mergeCell ref="A6:F6"/>
    <mergeCell ref="A1:F1"/>
    <mergeCell ref="A2:F2"/>
  </mergeCells>
  <printOptions/>
  <pageMargins left="0.45" right="0.24" top="0.7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11.8515625" style="0" customWidth="1"/>
    <col min="4" max="4" width="8.28125" style="0" customWidth="1"/>
    <col min="5" max="5" width="42.140625" style="0" customWidth="1"/>
    <col min="6" max="6" width="14.7109375" style="0" customWidth="1"/>
    <col min="7" max="7" width="15.7109375" style="0" customWidth="1"/>
    <col min="8" max="8" width="14.7109375" style="0" customWidth="1"/>
    <col min="9" max="10" width="10.7109375" style="0" customWidth="1"/>
    <col min="11" max="11" width="9.421875" style="0" customWidth="1"/>
  </cols>
  <sheetData>
    <row r="1" spans="1:11" ht="26.25" customHeight="1">
      <c r="A1" s="290" t="s">
        <v>237</v>
      </c>
      <c r="B1" s="290"/>
      <c r="C1" s="290"/>
      <c r="D1" s="290"/>
      <c r="E1" s="290"/>
      <c r="F1" s="290"/>
      <c r="G1" s="290"/>
      <c r="H1" s="290"/>
      <c r="I1" s="290"/>
      <c r="J1" s="290"/>
      <c r="K1" s="25"/>
    </row>
    <row r="2" spans="1:10" ht="18" customHeight="1">
      <c r="A2" s="296" t="s">
        <v>5</v>
      </c>
      <c r="B2" s="296"/>
      <c r="C2" s="296"/>
      <c r="D2" s="296"/>
      <c r="E2" s="48"/>
      <c r="F2" s="48"/>
      <c r="G2" s="48"/>
      <c r="H2" s="48"/>
      <c r="I2" s="48"/>
      <c r="J2" s="48"/>
    </row>
    <row r="3" spans="1:10" ht="18" customHeight="1">
      <c r="A3" s="296" t="s">
        <v>6</v>
      </c>
      <c r="B3" s="296"/>
      <c r="C3" s="296"/>
      <c r="D3" s="296"/>
      <c r="E3" s="48"/>
      <c r="F3" s="48"/>
      <c r="G3" s="48"/>
      <c r="H3" s="48"/>
      <c r="I3" s="48"/>
      <c r="J3" s="48"/>
    </row>
    <row r="4" spans="1:11" s="2" customFormat="1" ht="45.75" customHeight="1">
      <c r="A4" s="49" t="s">
        <v>0</v>
      </c>
      <c r="B4" s="49" t="s">
        <v>4</v>
      </c>
      <c r="C4" s="49" t="s">
        <v>3</v>
      </c>
      <c r="D4" s="49" t="s">
        <v>2</v>
      </c>
      <c r="E4" s="50" t="s">
        <v>1</v>
      </c>
      <c r="F4" s="51" t="s">
        <v>228</v>
      </c>
      <c r="G4" s="51" t="s">
        <v>231</v>
      </c>
      <c r="H4" s="51" t="s">
        <v>234</v>
      </c>
      <c r="I4" s="51" t="s">
        <v>232</v>
      </c>
      <c r="J4" s="51" t="s">
        <v>233</v>
      </c>
      <c r="K4" s="3"/>
    </row>
    <row r="5" spans="1:13" ht="14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M5" s="20"/>
    </row>
    <row r="6" spans="1:10" ht="6" customHeight="1" thickBot="1">
      <c r="A6" s="53"/>
      <c r="B6" s="53"/>
      <c r="C6" s="53"/>
      <c r="D6" s="53"/>
      <c r="E6" s="53"/>
      <c r="F6" s="53"/>
      <c r="G6" s="54"/>
      <c r="H6" s="53"/>
      <c r="I6" s="53"/>
      <c r="J6" s="53"/>
    </row>
    <row r="7" spans="1:10" s="9" customFormat="1" ht="15" customHeight="1" thickBot="1">
      <c r="A7" s="297" t="s">
        <v>213</v>
      </c>
      <c r="B7" s="298"/>
      <c r="C7" s="298"/>
      <c r="D7" s="298"/>
      <c r="E7" s="298"/>
      <c r="F7" s="55">
        <f>F9+F38</f>
        <v>9272098.490000002</v>
      </c>
      <c r="G7" s="55">
        <f>G9+G35</f>
        <v>40637753.2</v>
      </c>
      <c r="H7" s="55">
        <f>H9+H38</f>
        <v>8172721.86</v>
      </c>
      <c r="I7" s="56">
        <f>H7/F7*100</f>
        <v>88.14317350936594</v>
      </c>
      <c r="J7" s="57">
        <f>H7/G7*100</f>
        <v>20.111155800808397</v>
      </c>
    </row>
    <row r="8" spans="1:10" s="9" customFormat="1" ht="11.25" customHeight="1" thickBot="1">
      <c r="A8" s="58"/>
      <c r="B8" s="59"/>
      <c r="C8" s="59"/>
      <c r="D8" s="59"/>
      <c r="E8" s="60"/>
      <c r="F8" s="61"/>
      <c r="G8" s="61"/>
      <c r="H8" s="61"/>
      <c r="I8" s="62"/>
      <c r="J8" s="63"/>
    </row>
    <row r="9" spans="1:11" s="4" customFormat="1" ht="15.75" customHeight="1" thickBot="1">
      <c r="A9" s="64">
        <v>6</v>
      </c>
      <c r="B9" s="64"/>
      <c r="C9" s="64"/>
      <c r="D9" s="64"/>
      <c r="E9" s="65" t="s">
        <v>7</v>
      </c>
      <c r="F9" s="66">
        <f>F11+F17+F27+F32</f>
        <v>9272098.490000002</v>
      </c>
      <c r="G9" s="66">
        <f>G11+G17+G27+G32</f>
        <v>40637753.2</v>
      </c>
      <c r="H9" s="66">
        <f>H11+H17+H27+H32</f>
        <v>8172721.86</v>
      </c>
      <c r="I9" s="67">
        <f aca="true" t="shared" si="0" ref="I9:I23">H9/F9*100</f>
        <v>88.14317350936594</v>
      </c>
      <c r="J9" s="67">
        <f>H9/G9*100</f>
        <v>20.111155800808397</v>
      </c>
      <c r="K9" s="22"/>
    </row>
    <row r="10" spans="1:11" s="150" customFormat="1" ht="15.75" customHeight="1">
      <c r="A10" s="291" t="s">
        <v>193</v>
      </c>
      <c r="B10" s="292"/>
      <c r="C10" s="292"/>
      <c r="D10" s="293"/>
      <c r="E10" s="157"/>
      <c r="F10" s="158"/>
      <c r="G10" s="158"/>
      <c r="H10" s="158"/>
      <c r="I10" s="159"/>
      <c r="J10" s="159"/>
      <c r="K10" s="160"/>
    </row>
    <row r="11" spans="1:10" s="4" customFormat="1" ht="30.75" customHeight="1">
      <c r="A11" s="64"/>
      <c r="B11" s="64">
        <v>63</v>
      </c>
      <c r="C11" s="64"/>
      <c r="D11" s="64"/>
      <c r="E11" s="93" t="s">
        <v>201</v>
      </c>
      <c r="F11" s="68">
        <f>F12+F14</f>
        <v>77304.57</v>
      </c>
      <c r="G11" s="68">
        <f>G12+G14</f>
        <v>2258000</v>
      </c>
      <c r="H11" s="69">
        <f>H12+H14</f>
        <v>170306.4</v>
      </c>
      <c r="I11" s="62">
        <f t="shared" si="0"/>
        <v>220.3057335420144</v>
      </c>
      <c r="J11" s="62">
        <f>H11/G11*100</f>
        <v>7.5423560673162084</v>
      </c>
    </row>
    <row r="12" spans="1:10" s="4" customFormat="1" ht="30.75" customHeight="1">
      <c r="A12" s="64"/>
      <c r="B12" s="64"/>
      <c r="C12" s="70">
        <v>633</v>
      </c>
      <c r="D12" s="64"/>
      <c r="E12" s="71" t="s">
        <v>214</v>
      </c>
      <c r="F12" s="72">
        <v>77304.57</v>
      </c>
      <c r="G12" s="72">
        <v>2258000</v>
      </c>
      <c r="H12" s="73">
        <v>170306.4</v>
      </c>
      <c r="I12" s="237">
        <v>0</v>
      </c>
      <c r="J12" s="237">
        <v>0</v>
      </c>
    </row>
    <row r="13" spans="1:10" s="4" customFormat="1" ht="30.75" customHeight="1">
      <c r="A13" s="64"/>
      <c r="B13" s="64"/>
      <c r="C13" s="64"/>
      <c r="D13" s="70">
        <v>6331</v>
      </c>
      <c r="E13" s="71" t="s">
        <v>215</v>
      </c>
      <c r="F13" s="72">
        <v>77304.57</v>
      </c>
      <c r="G13" s="72">
        <v>2258000</v>
      </c>
      <c r="H13" s="73">
        <v>170306.4</v>
      </c>
      <c r="I13" s="237">
        <v>0</v>
      </c>
      <c r="J13" s="237">
        <v>0</v>
      </c>
    </row>
    <row r="14" spans="1:12" s="4" customFormat="1" ht="30" customHeight="1">
      <c r="A14" s="64"/>
      <c r="B14" s="64"/>
      <c r="C14" s="70">
        <v>634</v>
      </c>
      <c r="D14" s="64"/>
      <c r="E14" s="71" t="s">
        <v>202</v>
      </c>
      <c r="F14" s="72">
        <f>F15</f>
        <v>0</v>
      </c>
      <c r="G14" s="72">
        <v>0</v>
      </c>
      <c r="H14" s="73">
        <f>H15</f>
        <v>0</v>
      </c>
      <c r="I14" s="74">
        <v>0</v>
      </c>
      <c r="J14" s="74">
        <v>0</v>
      </c>
      <c r="L14" s="19"/>
    </row>
    <row r="15" spans="1:10" s="4" customFormat="1" ht="30.75" customHeight="1">
      <c r="A15" s="64"/>
      <c r="B15" s="64"/>
      <c r="C15" s="70"/>
      <c r="D15" s="70">
        <v>6341</v>
      </c>
      <c r="E15" s="71" t="s">
        <v>86</v>
      </c>
      <c r="F15" s="75">
        <v>0</v>
      </c>
      <c r="G15" s="76">
        <v>0</v>
      </c>
      <c r="H15" s="75">
        <v>0</v>
      </c>
      <c r="I15" s="77">
        <v>0</v>
      </c>
      <c r="J15" s="78">
        <v>0</v>
      </c>
    </row>
    <row r="16" spans="1:10" s="150" customFormat="1" ht="14.25" customHeight="1">
      <c r="A16" s="291" t="s">
        <v>194</v>
      </c>
      <c r="B16" s="294"/>
      <c r="C16" s="294"/>
      <c r="D16" s="295"/>
      <c r="E16" s="154"/>
      <c r="F16" s="147"/>
      <c r="G16" s="152"/>
      <c r="H16" s="147"/>
      <c r="I16" s="155"/>
      <c r="J16" s="156"/>
    </row>
    <row r="17" spans="1:12" s="4" customFormat="1" ht="15.75" customHeight="1">
      <c r="A17" s="79"/>
      <c r="B17" s="80">
        <v>64</v>
      </c>
      <c r="C17" s="80"/>
      <c r="D17" s="80"/>
      <c r="E17" s="81" t="s">
        <v>8</v>
      </c>
      <c r="F17" s="68">
        <f>F18+F21</f>
        <v>8496990.440000001</v>
      </c>
      <c r="G17" s="68">
        <f>G18+G21+G24</f>
        <v>14764753.2</v>
      </c>
      <c r="H17" s="68">
        <f>H18+H21</f>
        <v>7972615.46</v>
      </c>
      <c r="I17" s="69">
        <f t="shared" si="0"/>
        <v>93.82869754058471</v>
      </c>
      <c r="J17" s="68">
        <f>H17/G17*100</f>
        <v>53.99762090164839</v>
      </c>
      <c r="L17" s="21"/>
    </row>
    <row r="18" spans="1:10" s="4" customFormat="1" ht="15.75" customHeight="1">
      <c r="A18" s="79"/>
      <c r="B18" s="79"/>
      <c r="C18" s="79">
        <v>641</v>
      </c>
      <c r="D18" s="79"/>
      <c r="E18" s="82" t="s">
        <v>9</v>
      </c>
      <c r="F18" s="75">
        <f>F19+F20</f>
        <v>60.55</v>
      </c>
      <c r="G18" s="75">
        <v>1753.2</v>
      </c>
      <c r="H18" s="75">
        <f>H19+H20</f>
        <v>55.78</v>
      </c>
      <c r="I18" s="76">
        <f t="shared" si="0"/>
        <v>92.12221304706854</v>
      </c>
      <c r="J18" s="75">
        <f>H18/G18*100</f>
        <v>3.1816107688797626</v>
      </c>
    </row>
    <row r="19" spans="1:10" s="4" customFormat="1" ht="30" customHeight="1">
      <c r="A19" s="79"/>
      <c r="B19" s="79"/>
      <c r="C19" s="79"/>
      <c r="D19" s="79">
        <v>6413</v>
      </c>
      <c r="E19" s="83" t="s">
        <v>10</v>
      </c>
      <c r="F19" s="75">
        <v>60.55</v>
      </c>
      <c r="G19" s="75">
        <v>999.2</v>
      </c>
      <c r="H19" s="75">
        <v>55.78</v>
      </c>
      <c r="I19" s="76">
        <f t="shared" si="0"/>
        <v>92.12221304706854</v>
      </c>
      <c r="J19" s="75"/>
    </row>
    <row r="20" spans="1:10" s="4" customFormat="1" ht="15.75" customHeight="1">
      <c r="A20" s="79"/>
      <c r="B20" s="79"/>
      <c r="C20" s="79"/>
      <c r="D20" s="79">
        <v>6414</v>
      </c>
      <c r="E20" s="82" t="s">
        <v>101</v>
      </c>
      <c r="F20" s="75">
        <v>0</v>
      </c>
      <c r="G20" s="75">
        <v>754</v>
      </c>
      <c r="H20" s="75">
        <v>0</v>
      </c>
      <c r="I20" s="76">
        <v>0</v>
      </c>
      <c r="J20" s="75">
        <v>0</v>
      </c>
    </row>
    <row r="21" spans="1:10" s="4" customFormat="1" ht="15.75" customHeight="1">
      <c r="A21" s="79"/>
      <c r="B21" s="79"/>
      <c r="C21" s="79">
        <v>642</v>
      </c>
      <c r="D21" s="79"/>
      <c r="E21" s="82" t="s">
        <v>11</v>
      </c>
      <c r="F21" s="75">
        <f>F22+F23</f>
        <v>8496929.89</v>
      </c>
      <c r="G21" s="75">
        <f>G22+G23</f>
        <v>14763000</v>
      </c>
      <c r="H21" s="75">
        <f>H22+H23</f>
        <v>7972559.68</v>
      </c>
      <c r="I21" s="76">
        <f t="shared" si="0"/>
        <v>93.82870970116947</v>
      </c>
      <c r="J21" s="75">
        <f>H21/G21*100</f>
        <v>54.003655625550365</v>
      </c>
    </row>
    <row r="22" spans="1:10" s="4" customFormat="1" ht="15.75" customHeight="1">
      <c r="A22" s="79"/>
      <c r="B22" s="79"/>
      <c r="C22" s="79"/>
      <c r="D22" s="79">
        <v>6422</v>
      </c>
      <c r="E22" s="82" t="s">
        <v>94</v>
      </c>
      <c r="F22" s="75">
        <v>13212</v>
      </c>
      <c r="G22" s="75">
        <v>27000</v>
      </c>
      <c r="H22" s="75">
        <v>11010</v>
      </c>
      <c r="I22" s="76">
        <f t="shared" si="0"/>
        <v>83.33333333333334</v>
      </c>
      <c r="J22" s="75"/>
    </row>
    <row r="23" spans="1:10" s="4" customFormat="1" ht="45" customHeight="1">
      <c r="A23" s="79"/>
      <c r="B23" s="79"/>
      <c r="C23" s="79"/>
      <c r="D23" s="79">
        <v>6424</v>
      </c>
      <c r="E23" s="83" t="s">
        <v>95</v>
      </c>
      <c r="F23" s="75">
        <v>8483717.89</v>
      </c>
      <c r="G23" s="75">
        <v>14736000</v>
      </c>
      <c r="H23" s="75">
        <v>7961549.68</v>
      </c>
      <c r="I23" s="76">
        <f t="shared" si="0"/>
        <v>93.84505452950651</v>
      </c>
      <c r="J23" s="75">
        <v>0</v>
      </c>
    </row>
    <row r="24" spans="1:10" s="4" customFormat="1" ht="20.25" customHeight="1">
      <c r="A24" s="79"/>
      <c r="B24" s="79"/>
      <c r="C24" s="79">
        <v>643</v>
      </c>
      <c r="D24" s="79"/>
      <c r="E24" s="83" t="s">
        <v>102</v>
      </c>
      <c r="F24" s="72">
        <v>0</v>
      </c>
      <c r="G24" s="72">
        <f>G25</f>
        <v>0</v>
      </c>
      <c r="H24" s="75">
        <v>0</v>
      </c>
      <c r="I24" s="73">
        <v>0</v>
      </c>
      <c r="J24" s="75">
        <v>0</v>
      </c>
    </row>
    <row r="25" spans="1:17" s="4" customFormat="1" ht="33" customHeight="1">
      <c r="A25" s="79"/>
      <c r="B25" s="79"/>
      <c r="C25" s="79"/>
      <c r="D25" s="79">
        <v>6437</v>
      </c>
      <c r="E25" s="83" t="s">
        <v>103</v>
      </c>
      <c r="F25" s="72">
        <v>0</v>
      </c>
      <c r="G25" s="75">
        <v>0</v>
      </c>
      <c r="H25" s="75">
        <v>0</v>
      </c>
      <c r="I25" s="73">
        <v>0</v>
      </c>
      <c r="J25" s="75">
        <v>0</v>
      </c>
      <c r="Q25" s="29"/>
    </row>
    <row r="26" spans="1:17" s="150" customFormat="1" ht="15" customHeight="1">
      <c r="A26" s="274" t="s">
        <v>227</v>
      </c>
      <c r="B26" s="275"/>
      <c r="C26" s="275"/>
      <c r="D26" s="276"/>
      <c r="E26" s="151"/>
      <c r="F26" s="147"/>
      <c r="G26" s="148"/>
      <c r="H26" s="148"/>
      <c r="I26" s="152"/>
      <c r="J26" s="148"/>
      <c r="Q26" s="153"/>
    </row>
    <row r="27" spans="1:10" s="4" customFormat="1" ht="31.5" customHeight="1">
      <c r="A27" s="79"/>
      <c r="B27" s="80">
        <v>65</v>
      </c>
      <c r="C27" s="80"/>
      <c r="D27" s="80"/>
      <c r="E27" s="84" t="s">
        <v>96</v>
      </c>
      <c r="F27" s="68">
        <f>F28</f>
        <v>697803.48</v>
      </c>
      <c r="G27" s="85">
        <f>G28</f>
        <v>23615000</v>
      </c>
      <c r="H27" s="85">
        <f>H28</f>
        <v>29800</v>
      </c>
      <c r="I27" s="69">
        <v>0</v>
      </c>
      <c r="J27" s="85">
        <f>H27/G27*100</f>
        <v>0.12619098030912554</v>
      </c>
    </row>
    <row r="28" spans="1:10" s="4" customFormat="1" ht="15.75" customHeight="1">
      <c r="A28" s="79"/>
      <c r="B28" s="79"/>
      <c r="C28" s="79">
        <v>652</v>
      </c>
      <c r="D28" s="79"/>
      <c r="E28" s="82" t="s">
        <v>12</v>
      </c>
      <c r="F28" s="75">
        <f>F29</f>
        <v>697803.48</v>
      </c>
      <c r="G28" s="75">
        <v>23615000</v>
      </c>
      <c r="H28" s="75">
        <f>H29+H30</f>
        <v>29800</v>
      </c>
      <c r="I28" s="76">
        <v>0</v>
      </c>
      <c r="J28" s="75">
        <f>H28/G28*100</f>
        <v>0.12619098030912554</v>
      </c>
    </row>
    <row r="29" spans="1:10" s="4" customFormat="1" ht="15.75" customHeight="1">
      <c r="A29" s="79"/>
      <c r="B29" s="79"/>
      <c r="C29" s="79"/>
      <c r="D29" s="79">
        <v>6526</v>
      </c>
      <c r="E29" s="82" t="s">
        <v>13</v>
      </c>
      <c r="F29" s="75">
        <v>697803.48</v>
      </c>
      <c r="G29" s="75">
        <v>23615000</v>
      </c>
      <c r="H29" s="75">
        <v>29800</v>
      </c>
      <c r="I29" s="76">
        <v>0</v>
      </c>
      <c r="J29" s="75">
        <v>0</v>
      </c>
    </row>
    <row r="30" spans="1:10" s="4" customFormat="1" ht="15.75" customHeight="1">
      <c r="A30" s="79"/>
      <c r="B30" s="79"/>
      <c r="C30" s="79"/>
      <c r="D30" s="79">
        <v>6527</v>
      </c>
      <c r="E30" s="82" t="s">
        <v>117</v>
      </c>
      <c r="F30" s="72">
        <v>0</v>
      </c>
      <c r="G30" s="75">
        <v>0</v>
      </c>
      <c r="H30" s="75">
        <v>0</v>
      </c>
      <c r="I30" s="76">
        <v>0</v>
      </c>
      <c r="J30" s="75">
        <v>0</v>
      </c>
    </row>
    <row r="31" spans="1:10" s="150" customFormat="1" ht="15.75" customHeight="1">
      <c r="A31" s="291" t="s">
        <v>195</v>
      </c>
      <c r="B31" s="294"/>
      <c r="C31" s="294"/>
      <c r="D31" s="295"/>
      <c r="E31" s="146"/>
      <c r="F31" s="147"/>
      <c r="G31" s="148"/>
      <c r="H31" s="148"/>
      <c r="I31" s="149"/>
      <c r="J31" s="148"/>
    </row>
    <row r="32" spans="1:10" s="4" customFormat="1" ht="15.75" customHeight="1">
      <c r="A32" s="79"/>
      <c r="B32" s="80">
        <v>68</v>
      </c>
      <c r="C32" s="80"/>
      <c r="D32" s="80"/>
      <c r="E32" s="81" t="s">
        <v>87</v>
      </c>
      <c r="F32" s="68">
        <f>F33</f>
        <v>0</v>
      </c>
      <c r="G32" s="85">
        <f aca="true" t="shared" si="1" ref="F32:H33">G33</f>
        <v>0</v>
      </c>
      <c r="H32" s="85">
        <f t="shared" si="1"/>
        <v>0</v>
      </c>
      <c r="I32" s="86">
        <v>0</v>
      </c>
      <c r="J32" s="85">
        <v>0</v>
      </c>
    </row>
    <row r="33" spans="1:10" s="4" customFormat="1" ht="25.5" customHeight="1">
      <c r="A33" s="79"/>
      <c r="B33" s="79"/>
      <c r="C33" s="79">
        <v>683</v>
      </c>
      <c r="D33" s="79"/>
      <c r="E33" s="82" t="s">
        <v>14</v>
      </c>
      <c r="F33" s="75">
        <f t="shared" si="1"/>
        <v>0</v>
      </c>
      <c r="G33" s="75">
        <f t="shared" si="1"/>
        <v>0</v>
      </c>
      <c r="H33" s="75">
        <f t="shared" si="1"/>
        <v>0</v>
      </c>
      <c r="I33" s="76">
        <v>0</v>
      </c>
      <c r="J33" s="75">
        <v>0</v>
      </c>
    </row>
    <row r="34" spans="1:10" s="4" customFormat="1" ht="31.5" customHeight="1">
      <c r="A34" s="79"/>
      <c r="B34" s="235"/>
      <c r="C34" s="79"/>
      <c r="D34" s="79">
        <v>6831</v>
      </c>
      <c r="E34" s="83" t="s">
        <v>104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</row>
    <row r="35" spans="1:10" s="4" customFormat="1" ht="27" customHeight="1" hidden="1" thickBot="1">
      <c r="A35" s="64">
        <v>9</v>
      </c>
      <c r="B35" s="70"/>
      <c r="C35" s="70"/>
      <c r="D35" s="70"/>
      <c r="E35" s="93" t="s">
        <v>112</v>
      </c>
      <c r="F35" s="162">
        <f>F36</f>
        <v>-145977</v>
      </c>
      <c r="G35" s="161">
        <v>0</v>
      </c>
      <c r="H35" s="163">
        <f>H36</f>
        <v>-145977</v>
      </c>
      <c r="I35" s="75">
        <f>H35/F35*100</f>
        <v>100</v>
      </c>
      <c r="J35" s="75">
        <v>0</v>
      </c>
    </row>
    <row r="36" spans="1:10" s="4" customFormat="1" ht="24.75" customHeight="1" hidden="1">
      <c r="A36" s="227"/>
      <c r="B36" s="227"/>
      <c r="C36" s="227"/>
      <c r="D36" s="227"/>
      <c r="E36" s="228" t="s">
        <v>116</v>
      </c>
      <c r="F36" s="96">
        <v>-145977</v>
      </c>
      <c r="G36" s="229">
        <v>0</v>
      </c>
      <c r="H36" s="229">
        <v>-145977</v>
      </c>
      <c r="I36" s="75">
        <f>H36/F36*100</f>
        <v>100</v>
      </c>
      <c r="J36" s="75">
        <v>0</v>
      </c>
    </row>
    <row r="37" spans="1:14" s="4" customFormat="1" ht="15.75" customHeight="1">
      <c r="A37" s="288" t="s">
        <v>217</v>
      </c>
      <c r="B37" s="288"/>
      <c r="C37" s="288"/>
      <c r="D37" s="289"/>
      <c r="E37" s="230"/>
      <c r="F37" s="75"/>
      <c r="G37" s="231"/>
      <c r="H37" s="232"/>
      <c r="I37" s="75"/>
      <c r="J37" s="75"/>
      <c r="M37" s="29"/>
      <c r="N37" s="19"/>
    </row>
    <row r="38" spans="1:10" s="4" customFormat="1" ht="24.75" customHeight="1">
      <c r="A38" s="80">
        <v>7</v>
      </c>
      <c r="B38" s="234"/>
      <c r="C38" s="234"/>
      <c r="D38" s="233"/>
      <c r="E38" s="236" t="s">
        <v>209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</row>
    <row r="39" spans="1:10" s="4" customFormat="1" ht="29.25" customHeight="1">
      <c r="A39" s="233"/>
      <c r="B39" s="234">
        <v>72</v>
      </c>
      <c r="C39" s="234"/>
      <c r="D39" s="234"/>
      <c r="E39" s="83" t="s">
        <v>210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</row>
    <row r="40" spans="1:10" s="4" customFormat="1" ht="24.75" customHeight="1">
      <c r="A40" s="234"/>
      <c r="B40" s="234"/>
      <c r="C40" s="234">
        <v>723</v>
      </c>
      <c r="D40" s="234"/>
      <c r="E40" s="83" t="s">
        <v>211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</row>
    <row r="41" spans="1:10" s="4" customFormat="1" ht="24.75" customHeight="1">
      <c r="A41" s="234"/>
      <c r="B41" s="234"/>
      <c r="C41" s="234"/>
      <c r="D41" s="234">
        <v>7231</v>
      </c>
      <c r="E41" s="83" t="s">
        <v>212</v>
      </c>
      <c r="F41" s="75">
        <v>0</v>
      </c>
      <c r="G41" s="75">
        <v>0</v>
      </c>
      <c r="H41" s="75">
        <v>0</v>
      </c>
      <c r="I41" s="74">
        <v>0</v>
      </c>
      <c r="J41" s="75">
        <v>0</v>
      </c>
    </row>
    <row r="42" spans="1:5" s="4" customFormat="1" ht="15.75" customHeight="1">
      <c r="A42" s="7"/>
      <c r="B42" s="7"/>
      <c r="C42" s="7"/>
      <c r="D42" s="7"/>
      <c r="E42" s="5"/>
    </row>
    <row r="43" spans="1:5" s="4" customFormat="1" ht="15.75" customHeight="1">
      <c r="A43" s="7"/>
      <c r="B43" s="7"/>
      <c r="C43" s="7"/>
      <c r="D43" s="7"/>
      <c r="E43" s="5"/>
    </row>
    <row r="44" spans="1:5" s="4" customFormat="1" ht="15.75" customHeight="1">
      <c r="A44" s="7"/>
      <c r="B44" s="7"/>
      <c r="C44" s="7"/>
      <c r="D44" s="7"/>
      <c r="E44" s="5"/>
    </row>
    <row r="45" spans="1:5" s="4" customFormat="1" ht="15.75" customHeight="1">
      <c r="A45" s="7"/>
      <c r="B45" s="7"/>
      <c r="C45" s="7"/>
      <c r="D45" s="7"/>
      <c r="E45" s="281"/>
    </row>
    <row r="46" spans="1:5" s="4" customFormat="1" ht="15.75" customHeight="1">
      <c r="A46" s="7"/>
      <c r="B46" s="7"/>
      <c r="C46" s="7"/>
      <c r="D46" s="7"/>
      <c r="E46" s="5"/>
    </row>
    <row r="47" spans="1:5" s="4" customFormat="1" ht="15.75" customHeight="1">
      <c r="A47" s="7"/>
      <c r="B47" s="7"/>
      <c r="C47" s="7"/>
      <c r="D47" s="7"/>
      <c r="E47" s="5"/>
    </row>
    <row r="48" spans="1:5" s="4" customFormat="1" ht="15.75" customHeight="1">
      <c r="A48" s="7"/>
      <c r="B48" s="7"/>
      <c r="C48" s="7"/>
      <c r="D48" s="7"/>
      <c r="E48" s="5"/>
    </row>
    <row r="49" spans="1:5" s="4" customFormat="1" ht="15.75" customHeight="1">
      <c r="A49" s="7"/>
      <c r="B49" s="7"/>
      <c r="C49" s="7"/>
      <c r="D49" s="7"/>
      <c r="E49" s="5"/>
    </row>
    <row r="50" spans="1:5" s="4" customFormat="1" ht="15.75" customHeight="1">
      <c r="A50" s="7"/>
      <c r="B50" s="7"/>
      <c r="C50" s="7"/>
      <c r="D50" s="7"/>
      <c r="E50" s="5"/>
    </row>
    <row r="51" spans="1:5" s="4" customFormat="1" ht="15.75" customHeight="1">
      <c r="A51" s="7"/>
      <c r="B51" s="7"/>
      <c r="C51" s="7"/>
      <c r="D51" s="7"/>
      <c r="E51" s="5"/>
    </row>
    <row r="52" spans="1:5" s="4" customFormat="1" ht="15.75" customHeight="1">
      <c r="A52" s="7"/>
      <c r="B52" s="7"/>
      <c r="C52" s="7"/>
      <c r="D52" s="7"/>
      <c r="E52" s="5"/>
    </row>
    <row r="53" spans="1:5" s="4" customFormat="1" ht="15.75" customHeight="1">
      <c r="A53" s="7"/>
      <c r="B53" s="7"/>
      <c r="C53" s="7"/>
      <c r="D53" s="7"/>
      <c r="E53" s="5"/>
    </row>
    <row r="54" spans="1:5" s="4" customFormat="1" ht="15.75" customHeight="1">
      <c r="A54" s="7"/>
      <c r="B54" s="7"/>
      <c r="C54" s="7"/>
      <c r="D54" s="7"/>
      <c r="E54" s="5"/>
    </row>
    <row r="55" spans="1:5" s="4" customFormat="1" ht="15.75" customHeight="1">
      <c r="A55" s="7"/>
      <c r="B55" s="7"/>
      <c r="C55" s="7"/>
      <c r="D55" s="7"/>
      <c r="E55" s="5"/>
    </row>
    <row r="56" spans="1:5" s="4" customFormat="1" ht="15.75" customHeight="1">
      <c r="A56" s="5"/>
      <c r="B56" s="5"/>
      <c r="C56" s="5"/>
      <c r="D56" s="5"/>
      <c r="E56" s="5"/>
    </row>
    <row r="57" spans="1:5" s="4" customFormat="1" ht="15.75" customHeight="1">
      <c r="A57" s="5"/>
      <c r="B57" s="5"/>
      <c r="C57" s="5"/>
      <c r="D57" s="5"/>
      <c r="E57" s="5"/>
    </row>
    <row r="58" spans="1:5" s="4" customFormat="1" ht="15.75" customHeight="1">
      <c r="A58" s="5"/>
      <c r="B58" s="5"/>
      <c r="C58" s="5"/>
      <c r="D58" s="5"/>
      <c r="E58" s="5"/>
    </row>
    <row r="59" spans="1:5" s="4" customFormat="1" ht="15.75" customHeight="1">
      <c r="A59" s="5"/>
      <c r="B59" s="5"/>
      <c r="C59" s="5"/>
      <c r="D59" s="5"/>
      <c r="E59" s="5"/>
    </row>
    <row r="60" spans="1:5" s="4" customFormat="1" ht="15" customHeight="1">
      <c r="A60" s="5"/>
      <c r="B60" s="5"/>
      <c r="C60" s="5"/>
      <c r="D60" s="5"/>
      <c r="E60" s="5"/>
    </row>
    <row r="61" spans="1:5" ht="15" customHeight="1">
      <c r="A61" s="6"/>
      <c r="B61" s="6"/>
      <c r="C61" s="6"/>
      <c r="D61" s="6"/>
      <c r="E61" s="6"/>
    </row>
    <row r="62" spans="1:5" ht="15" customHeight="1">
      <c r="A62" s="6"/>
      <c r="B62" s="6"/>
      <c r="C62" s="6"/>
      <c r="D62" s="6"/>
      <c r="E62" s="6"/>
    </row>
    <row r="63" spans="1:5" ht="15" customHeight="1">
      <c r="A63" s="6"/>
      <c r="B63" s="6"/>
      <c r="C63" s="6"/>
      <c r="D63" s="6"/>
      <c r="E63" s="6"/>
    </row>
    <row r="64" spans="1:5" ht="15" customHeight="1">
      <c r="A64" s="6"/>
      <c r="B64" s="6"/>
      <c r="C64" s="6"/>
      <c r="D64" s="6"/>
      <c r="E64" s="6"/>
    </row>
    <row r="65" spans="1:5" ht="15" customHeight="1">
      <c r="A65" s="6"/>
      <c r="B65" s="6"/>
      <c r="C65" s="6"/>
      <c r="D65" s="6"/>
      <c r="E65" s="6"/>
    </row>
    <row r="66" spans="1:5" ht="15" customHeight="1">
      <c r="A66" s="6"/>
      <c r="B66" s="6"/>
      <c r="C66" s="6"/>
      <c r="D66" s="6"/>
      <c r="E66" s="6"/>
    </row>
    <row r="67" spans="1:5" ht="15" customHeight="1">
      <c r="A67" s="6"/>
      <c r="B67" s="6"/>
      <c r="C67" s="6"/>
      <c r="D67" s="6"/>
      <c r="E67" s="6"/>
    </row>
    <row r="68" spans="1:5" ht="15" customHeight="1">
      <c r="A68" s="6"/>
      <c r="B68" s="6"/>
      <c r="C68" s="6"/>
      <c r="D68" s="6"/>
      <c r="E68" s="6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8">
    <mergeCell ref="A37:D37"/>
    <mergeCell ref="A1:J1"/>
    <mergeCell ref="A10:D10"/>
    <mergeCell ref="A16:D16"/>
    <mergeCell ref="A31:D31"/>
    <mergeCell ref="A2:D2"/>
    <mergeCell ref="A3:D3"/>
    <mergeCell ref="A7:E7"/>
  </mergeCells>
  <printOptions/>
  <pageMargins left="0.3937007874015748" right="0.15748031496062992" top="1.16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58">
      <selection activeCell="H71" sqref="H71"/>
    </sheetView>
  </sheetViews>
  <sheetFormatPr defaultColWidth="9.140625" defaultRowHeight="12.75"/>
  <cols>
    <col min="1" max="1" width="9.421875" style="0" customWidth="1"/>
    <col min="2" max="2" width="8.28125" style="0" customWidth="1"/>
    <col min="3" max="3" width="11.8515625" style="0" customWidth="1"/>
    <col min="4" max="4" width="8.140625" style="0" customWidth="1"/>
    <col min="5" max="5" width="42.140625" style="0" customWidth="1"/>
    <col min="6" max="8" width="14.7109375" style="0" customWidth="1"/>
    <col min="9" max="9" width="11.7109375" style="0" customWidth="1"/>
    <col min="10" max="10" width="11.140625" style="0" customWidth="1"/>
  </cols>
  <sheetData>
    <row r="1" spans="1:10" ht="18" customHeight="1">
      <c r="A1" s="299" t="s">
        <v>16</v>
      </c>
      <c r="B1" s="299"/>
      <c r="C1" s="299"/>
      <c r="D1" s="299"/>
      <c r="E1" s="48"/>
      <c r="F1" s="48"/>
      <c r="G1" s="48"/>
      <c r="H1" s="48"/>
      <c r="I1" s="48"/>
      <c r="J1" s="48"/>
    </row>
    <row r="2" spans="1:10" s="2" customFormat="1" ht="45" customHeight="1">
      <c r="A2" s="49" t="s">
        <v>0</v>
      </c>
      <c r="B2" s="49" t="s">
        <v>4</v>
      </c>
      <c r="C2" s="49" t="s">
        <v>3</v>
      </c>
      <c r="D2" s="49" t="s">
        <v>2</v>
      </c>
      <c r="E2" s="50" t="s">
        <v>17</v>
      </c>
      <c r="F2" s="51" t="s">
        <v>228</v>
      </c>
      <c r="G2" s="51" t="s">
        <v>230</v>
      </c>
      <c r="H2" s="51" t="s">
        <v>234</v>
      </c>
      <c r="I2" s="51" t="s">
        <v>232</v>
      </c>
      <c r="J2" s="51" t="s">
        <v>233</v>
      </c>
    </row>
    <row r="3" spans="1:10" ht="14.2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  <c r="J3" s="52">
        <v>10</v>
      </c>
    </row>
    <row r="4" spans="1:10" ht="6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s="9" customFormat="1" ht="15.75" customHeight="1" thickBot="1">
      <c r="A5" s="297" t="s">
        <v>53</v>
      </c>
      <c r="B5" s="298"/>
      <c r="C5" s="298"/>
      <c r="D5" s="298"/>
      <c r="E5" s="298"/>
      <c r="F5" s="56">
        <f>F7+F61</f>
        <v>15245768.04</v>
      </c>
      <c r="G5" s="56">
        <f>G7+G61</f>
        <v>56782000</v>
      </c>
      <c r="H5" s="56">
        <f>H7+H61</f>
        <v>12655688.579999998</v>
      </c>
      <c r="I5" s="56">
        <f>H5/F5*100</f>
        <v>83.01115789506659</v>
      </c>
      <c r="J5" s="57">
        <f>H5/G5*100</f>
        <v>22.28820502976295</v>
      </c>
    </row>
    <row r="6" spans="1:10" s="9" customFormat="1" ht="6" customHeight="1" thickBot="1">
      <c r="A6" s="58"/>
      <c r="B6" s="59"/>
      <c r="C6" s="59"/>
      <c r="D6" s="59"/>
      <c r="E6" s="60"/>
      <c r="F6" s="61"/>
      <c r="G6" s="61"/>
      <c r="H6" s="61"/>
      <c r="I6" s="62"/>
      <c r="J6" s="63"/>
    </row>
    <row r="7" spans="1:10" s="4" customFormat="1" ht="15.75" customHeight="1" thickBot="1">
      <c r="A7" s="64">
        <v>3</v>
      </c>
      <c r="B7" s="64"/>
      <c r="C7" s="64"/>
      <c r="D7" s="64"/>
      <c r="E7" s="65" t="s">
        <v>18</v>
      </c>
      <c r="F7" s="66">
        <f>F8+F16+F46+F51</f>
        <v>14282204.719999999</v>
      </c>
      <c r="G7" s="66">
        <f>G8+G16+G46+G51</f>
        <v>28785000</v>
      </c>
      <c r="H7" s="66">
        <f>H8+H16+H46+H51</f>
        <v>11510928.79</v>
      </c>
      <c r="I7" s="67">
        <f aca="true" t="shared" si="0" ref="I7:I23">H7/F7*100</f>
        <v>80.59630159117339</v>
      </c>
      <c r="J7" s="67">
        <f>H7/G7*100</f>
        <v>39.98933051936772</v>
      </c>
    </row>
    <row r="8" spans="1:10" s="4" customFormat="1" ht="15.75" customHeight="1">
      <c r="A8" s="79"/>
      <c r="B8" s="80">
        <v>31</v>
      </c>
      <c r="C8" s="80"/>
      <c r="D8" s="80"/>
      <c r="E8" s="81" t="s">
        <v>19</v>
      </c>
      <c r="F8" s="68">
        <f>F9+F11+F13</f>
        <v>1068476.75</v>
      </c>
      <c r="G8" s="68">
        <f>G9+G11+G13</f>
        <v>2216000</v>
      </c>
      <c r="H8" s="69">
        <f>H9+H11+H13</f>
        <v>1057285.71</v>
      </c>
      <c r="I8" s="94">
        <f t="shared" si="0"/>
        <v>98.9526173592453</v>
      </c>
      <c r="J8" s="95">
        <f>H8/G8*100</f>
        <v>47.71144900722021</v>
      </c>
    </row>
    <row r="9" spans="1:10" s="4" customFormat="1" ht="15.75" customHeight="1">
      <c r="A9" s="79"/>
      <c r="B9" s="79"/>
      <c r="C9" s="79">
        <v>311</v>
      </c>
      <c r="D9" s="79"/>
      <c r="E9" s="82" t="s">
        <v>20</v>
      </c>
      <c r="F9" s="75">
        <f>F10</f>
        <v>877709.47</v>
      </c>
      <c r="G9" s="75">
        <v>1770000</v>
      </c>
      <c r="H9" s="76">
        <f>H10</f>
        <v>873193.46</v>
      </c>
      <c r="I9" s="74">
        <f t="shared" si="0"/>
        <v>99.48547780850537</v>
      </c>
      <c r="J9" s="78">
        <f>H9/G9*100</f>
        <v>49.33296384180791</v>
      </c>
    </row>
    <row r="10" spans="1:10" s="4" customFormat="1" ht="15.75" customHeight="1">
      <c r="A10" s="79"/>
      <c r="B10" s="79"/>
      <c r="C10" s="79"/>
      <c r="D10" s="79">
        <v>3111</v>
      </c>
      <c r="E10" s="82" t="s">
        <v>21</v>
      </c>
      <c r="F10" s="76">
        <v>877709.47</v>
      </c>
      <c r="G10" s="75">
        <v>0</v>
      </c>
      <c r="H10" s="76">
        <v>873193.46</v>
      </c>
      <c r="I10" s="74">
        <f t="shared" si="0"/>
        <v>99.48547780850537</v>
      </c>
      <c r="J10" s="78">
        <v>0</v>
      </c>
    </row>
    <row r="11" spans="1:10" s="4" customFormat="1" ht="15.75" customHeight="1">
      <c r="A11" s="79"/>
      <c r="B11" s="79"/>
      <c r="C11" s="79">
        <v>312</v>
      </c>
      <c r="D11" s="79"/>
      <c r="E11" s="82" t="s">
        <v>22</v>
      </c>
      <c r="F11" s="75">
        <f>F12</f>
        <v>45945.19</v>
      </c>
      <c r="G11" s="75">
        <v>150000</v>
      </c>
      <c r="H11" s="76">
        <f>H12</f>
        <v>40015.33</v>
      </c>
      <c r="I11" s="74">
        <f t="shared" si="0"/>
        <v>87.09362176976524</v>
      </c>
      <c r="J11" s="78">
        <f>H11/G11*100</f>
        <v>26.676886666666665</v>
      </c>
    </row>
    <row r="12" spans="1:13" s="4" customFormat="1" ht="15.75" customHeight="1">
      <c r="A12" s="79"/>
      <c r="B12" s="79"/>
      <c r="C12" s="79"/>
      <c r="D12" s="79">
        <v>3121</v>
      </c>
      <c r="E12" s="82" t="s">
        <v>22</v>
      </c>
      <c r="F12" s="76">
        <v>45945.19</v>
      </c>
      <c r="G12" s="75">
        <v>0</v>
      </c>
      <c r="H12" s="76">
        <v>40015.33</v>
      </c>
      <c r="I12" s="74">
        <f t="shared" si="0"/>
        <v>87.09362176976524</v>
      </c>
      <c r="J12" s="78">
        <v>0</v>
      </c>
      <c r="L12" s="30"/>
      <c r="M12" s="19"/>
    </row>
    <row r="13" spans="1:10" s="4" customFormat="1" ht="15.75" customHeight="1">
      <c r="A13" s="79"/>
      <c r="B13" s="79"/>
      <c r="C13" s="79">
        <v>313</v>
      </c>
      <c r="D13" s="79"/>
      <c r="E13" s="82" t="s">
        <v>23</v>
      </c>
      <c r="F13" s="75">
        <f>F14+F15</f>
        <v>144822.09</v>
      </c>
      <c r="G13" s="75">
        <v>296000</v>
      </c>
      <c r="H13" s="76">
        <f>H14+H15</f>
        <v>144076.92</v>
      </c>
      <c r="I13" s="74">
        <f t="shared" si="0"/>
        <v>99.4854583302865</v>
      </c>
      <c r="J13" s="78">
        <f>H13/G13*100</f>
        <v>48.67463513513514</v>
      </c>
    </row>
    <row r="14" spans="1:10" s="11" customFormat="1" ht="15.75" customHeight="1">
      <c r="A14" s="79"/>
      <c r="B14" s="79"/>
      <c r="C14" s="79"/>
      <c r="D14" s="79">
        <v>3132</v>
      </c>
      <c r="E14" s="83" t="s">
        <v>24</v>
      </c>
      <c r="F14" s="76">
        <v>144822.09</v>
      </c>
      <c r="G14" s="75">
        <v>0</v>
      </c>
      <c r="H14" s="76">
        <v>144076.92</v>
      </c>
      <c r="I14" s="74">
        <f t="shared" si="0"/>
        <v>99.4854583302865</v>
      </c>
      <c r="J14" s="78">
        <v>0</v>
      </c>
    </row>
    <row r="15" spans="1:10" s="4" customFormat="1" ht="32.25" customHeight="1" thickBot="1">
      <c r="A15" s="79"/>
      <c r="B15" s="79"/>
      <c r="C15" s="79"/>
      <c r="D15" s="79">
        <v>3133</v>
      </c>
      <c r="E15" s="83" t="s">
        <v>25</v>
      </c>
      <c r="F15" s="96">
        <v>0</v>
      </c>
      <c r="G15" s="87">
        <v>0</v>
      </c>
      <c r="H15" s="96">
        <v>0</v>
      </c>
      <c r="I15" s="97">
        <v>0</v>
      </c>
      <c r="J15" s="78">
        <v>0</v>
      </c>
    </row>
    <row r="16" spans="1:10" s="10" customFormat="1" ht="15.75" customHeight="1" thickBot="1">
      <c r="A16" s="80"/>
      <c r="B16" s="80">
        <v>32</v>
      </c>
      <c r="C16" s="80"/>
      <c r="D16" s="80"/>
      <c r="E16" s="98" t="s">
        <v>26</v>
      </c>
      <c r="F16" s="66">
        <f>F17+F22+F28+F36+F38</f>
        <v>11715632.2</v>
      </c>
      <c r="G16" s="66">
        <f>G17+G22+G28+G36+G38</f>
        <v>23266000</v>
      </c>
      <c r="H16" s="66">
        <f>H17+H22+H28+H36+H38</f>
        <v>8793384.03</v>
      </c>
      <c r="I16" s="67">
        <f t="shared" si="0"/>
        <v>75.05684610003377</v>
      </c>
      <c r="J16" s="67">
        <f>H16/G16*100</f>
        <v>37.79499712026132</v>
      </c>
    </row>
    <row r="17" spans="1:10" s="11" customFormat="1" ht="15.75" customHeight="1">
      <c r="A17" s="79"/>
      <c r="B17" s="79"/>
      <c r="C17" s="79">
        <v>321</v>
      </c>
      <c r="D17" s="79"/>
      <c r="E17" s="82" t="s">
        <v>27</v>
      </c>
      <c r="F17" s="72">
        <f>F18+F19+F20+F21</f>
        <v>44793.740000000005</v>
      </c>
      <c r="G17" s="72">
        <v>92000</v>
      </c>
      <c r="H17" s="73">
        <f>H18+H19+H20+H21</f>
        <v>46653.479999999996</v>
      </c>
      <c r="I17" s="78">
        <f t="shared" si="0"/>
        <v>104.15178549502674</v>
      </c>
      <c r="J17" s="78">
        <f>H17/G17*100</f>
        <v>50.71030434782608</v>
      </c>
    </row>
    <row r="18" spans="1:10" s="4" customFormat="1" ht="15.75" customHeight="1">
      <c r="A18" s="79"/>
      <c r="B18" s="79"/>
      <c r="C18" s="79"/>
      <c r="D18" s="79">
        <v>3211</v>
      </c>
      <c r="E18" s="83" t="s">
        <v>28</v>
      </c>
      <c r="F18" s="76">
        <v>13201.11</v>
      </c>
      <c r="G18" s="75">
        <v>0</v>
      </c>
      <c r="H18" s="76">
        <v>18425.98</v>
      </c>
      <c r="I18" s="74">
        <f t="shared" si="0"/>
        <v>139.5790202490548</v>
      </c>
      <c r="J18" s="78">
        <v>0</v>
      </c>
    </row>
    <row r="19" spans="1:10" s="4" customFormat="1" ht="30" customHeight="1">
      <c r="A19" s="79"/>
      <c r="B19" s="79"/>
      <c r="C19" s="79"/>
      <c r="D19" s="79">
        <v>3212</v>
      </c>
      <c r="E19" s="83" t="s">
        <v>29</v>
      </c>
      <c r="F19" s="76">
        <v>23251.63</v>
      </c>
      <c r="G19" s="75">
        <v>0</v>
      </c>
      <c r="H19" s="76">
        <v>21877.5</v>
      </c>
      <c r="I19" s="74">
        <f t="shared" si="0"/>
        <v>94.0901777638815</v>
      </c>
      <c r="J19" s="78">
        <v>0</v>
      </c>
    </row>
    <row r="20" spans="1:10" s="11" customFormat="1" ht="15.75" customHeight="1">
      <c r="A20" s="79"/>
      <c r="B20" s="79"/>
      <c r="C20" s="79"/>
      <c r="D20" s="79">
        <v>3213</v>
      </c>
      <c r="E20" s="82" t="s">
        <v>30</v>
      </c>
      <c r="F20" s="76">
        <v>7825</v>
      </c>
      <c r="G20" s="75">
        <v>0</v>
      </c>
      <c r="H20" s="76">
        <v>6350</v>
      </c>
      <c r="I20" s="74">
        <f t="shared" si="0"/>
        <v>81.15015974440894</v>
      </c>
      <c r="J20" s="78">
        <v>0</v>
      </c>
    </row>
    <row r="21" spans="1:10" s="11" customFormat="1" ht="15.75" customHeight="1">
      <c r="A21" s="79"/>
      <c r="B21" s="79"/>
      <c r="C21" s="79"/>
      <c r="D21" s="79">
        <v>3214</v>
      </c>
      <c r="E21" s="82" t="s">
        <v>75</v>
      </c>
      <c r="F21" s="76">
        <v>516</v>
      </c>
      <c r="G21" s="75">
        <v>0</v>
      </c>
      <c r="H21" s="76">
        <v>0</v>
      </c>
      <c r="I21" s="74">
        <f t="shared" si="0"/>
        <v>0</v>
      </c>
      <c r="J21" s="78">
        <v>0</v>
      </c>
    </row>
    <row r="22" spans="1:10" s="4" customFormat="1" ht="15.75" customHeight="1">
      <c r="A22" s="79"/>
      <c r="B22" s="79"/>
      <c r="C22" s="79">
        <v>322</v>
      </c>
      <c r="D22" s="79"/>
      <c r="E22" s="82" t="s">
        <v>31</v>
      </c>
      <c r="F22" s="76">
        <f>F23+F24+F25+F26+F27</f>
        <v>63675.60999999999</v>
      </c>
      <c r="G22" s="75">
        <v>162000</v>
      </c>
      <c r="H22" s="76">
        <f>H23+H24+H25+H26+H27</f>
        <v>69083.59</v>
      </c>
      <c r="I22" s="74">
        <f t="shared" si="0"/>
        <v>108.4930163998429</v>
      </c>
      <c r="J22" s="78">
        <f>H22/G22*100</f>
        <v>42.64419135802469</v>
      </c>
    </row>
    <row r="23" spans="1:10" s="4" customFormat="1" ht="15.75" customHeight="1">
      <c r="A23" s="79"/>
      <c r="B23" s="79"/>
      <c r="C23" s="79"/>
      <c r="D23" s="79">
        <v>3221</v>
      </c>
      <c r="E23" s="82" t="s">
        <v>32</v>
      </c>
      <c r="F23" s="76">
        <v>15182.16</v>
      </c>
      <c r="G23" s="75">
        <v>0</v>
      </c>
      <c r="H23" s="76">
        <v>13818.4</v>
      </c>
      <c r="I23" s="74">
        <f t="shared" si="0"/>
        <v>91.01735194465083</v>
      </c>
      <c r="J23" s="78">
        <v>0</v>
      </c>
    </row>
    <row r="24" spans="1:10" s="12" customFormat="1" ht="15.75" customHeight="1">
      <c r="A24" s="99"/>
      <c r="B24" s="99"/>
      <c r="C24" s="99"/>
      <c r="D24" s="99">
        <v>3223</v>
      </c>
      <c r="E24" s="83" t="s">
        <v>33</v>
      </c>
      <c r="F24" s="100">
        <v>40941.77</v>
      </c>
      <c r="G24" s="101">
        <v>0</v>
      </c>
      <c r="H24" s="100">
        <v>52594.2</v>
      </c>
      <c r="I24" s="74">
        <f aca="true" t="shared" si="1" ref="I24:I53">H24/F24*100</f>
        <v>128.4609825124805</v>
      </c>
      <c r="J24" s="78">
        <v>0</v>
      </c>
    </row>
    <row r="25" spans="1:10" s="11" customFormat="1" ht="30" customHeight="1">
      <c r="A25" s="79"/>
      <c r="B25" s="79"/>
      <c r="C25" s="79"/>
      <c r="D25" s="79">
        <v>3224</v>
      </c>
      <c r="E25" s="83" t="s">
        <v>34</v>
      </c>
      <c r="F25" s="76">
        <v>615.68</v>
      </c>
      <c r="G25" s="75">
        <v>0</v>
      </c>
      <c r="H25" s="76">
        <v>649.99</v>
      </c>
      <c r="I25" s="74">
        <f t="shared" si="1"/>
        <v>105.57270010395013</v>
      </c>
      <c r="J25" s="78">
        <v>0</v>
      </c>
    </row>
    <row r="26" spans="1:10" s="4" customFormat="1" ht="15.75" customHeight="1">
      <c r="A26" s="79"/>
      <c r="B26" s="79"/>
      <c r="C26" s="79"/>
      <c r="D26" s="79">
        <v>3225</v>
      </c>
      <c r="E26" s="82" t="s">
        <v>35</v>
      </c>
      <c r="F26" s="76">
        <v>6936</v>
      </c>
      <c r="G26" s="75">
        <v>0</v>
      </c>
      <c r="H26" s="76">
        <v>2021</v>
      </c>
      <c r="I26" s="74">
        <f t="shared" si="1"/>
        <v>29.137831603229525</v>
      </c>
      <c r="J26" s="78">
        <v>0</v>
      </c>
    </row>
    <row r="27" spans="1:10" s="4" customFormat="1" ht="15.75" customHeight="1">
      <c r="A27" s="79"/>
      <c r="B27" s="79"/>
      <c r="C27" s="79"/>
      <c r="D27" s="79">
        <v>3227</v>
      </c>
      <c r="E27" s="82" t="s">
        <v>114</v>
      </c>
      <c r="F27" s="76">
        <v>0</v>
      </c>
      <c r="G27" s="75">
        <v>0</v>
      </c>
      <c r="H27" s="76">
        <v>0</v>
      </c>
      <c r="I27" s="76">
        <v>0</v>
      </c>
      <c r="J27" s="76">
        <v>0</v>
      </c>
    </row>
    <row r="28" spans="1:10" s="4" customFormat="1" ht="15.75" customHeight="1">
      <c r="A28" s="79"/>
      <c r="B28" s="79"/>
      <c r="C28" s="79">
        <v>323</v>
      </c>
      <c r="D28" s="79"/>
      <c r="E28" s="82" t="s">
        <v>36</v>
      </c>
      <c r="F28" s="75">
        <f>SUM(F29:F35)</f>
        <v>11505791.65</v>
      </c>
      <c r="G28" s="75">
        <v>22824000</v>
      </c>
      <c r="H28" s="76">
        <f>SUM(H29:H35)</f>
        <v>8622018.6</v>
      </c>
      <c r="I28" s="74">
        <f t="shared" si="1"/>
        <v>74.93633521514357</v>
      </c>
      <c r="J28" s="78">
        <f>H28/G28*100</f>
        <v>37.77610672975815</v>
      </c>
    </row>
    <row r="29" spans="1:10" s="13" customFormat="1" ht="15.75" customHeight="1">
      <c r="A29" s="79"/>
      <c r="B29" s="79"/>
      <c r="C29" s="79"/>
      <c r="D29" s="79">
        <v>3231</v>
      </c>
      <c r="E29" s="82" t="s">
        <v>37</v>
      </c>
      <c r="F29" s="76">
        <v>17581.17</v>
      </c>
      <c r="G29" s="75">
        <v>0</v>
      </c>
      <c r="H29" s="76">
        <v>16720.98</v>
      </c>
      <c r="I29" s="74">
        <f t="shared" si="1"/>
        <v>95.10732220893149</v>
      </c>
      <c r="J29" s="78">
        <v>0</v>
      </c>
    </row>
    <row r="30" spans="1:10" s="11" customFormat="1" ht="15.75" customHeight="1">
      <c r="A30" s="79"/>
      <c r="B30" s="79"/>
      <c r="C30" s="79"/>
      <c r="D30" s="79">
        <v>3232</v>
      </c>
      <c r="E30" s="82" t="s">
        <v>38</v>
      </c>
      <c r="F30" s="100">
        <v>11138071.27</v>
      </c>
      <c r="G30" s="75">
        <v>0</v>
      </c>
      <c r="H30" s="100">
        <v>8332700.01</v>
      </c>
      <c r="I30" s="74">
        <f t="shared" si="1"/>
        <v>74.81277330702518</v>
      </c>
      <c r="J30" s="78">
        <v>0</v>
      </c>
    </row>
    <row r="31" spans="1:10" s="8" customFormat="1" ht="15.75" customHeight="1">
      <c r="A31" s="99"/>
      <c r="B31" s="99"/>
      <c r="C31" s="99"/>
      <c r="D31" s="99">
        <v>3233</v>
      </c>
      <c r="E31" s="83" t="s">
        <v>82</v>
      </c>
      <c r="F31" s="100">
        <v>20337.5</v>
      </c>
      <c r="G31" s="101">
        <v>0</v>
      </c>
      <c r="H31" s="100">
        <v>19212.5</v>
      </c>
      <c r="I31" s="74">
        <f t="shared" si="1"/>
        <v>94.46834665027659</v>
      </c>
      <c r="J31" s="78">
        <v>0</v>
      </c>
    </row>
    <row r="32" spans="1:10" s="4" customFormat="1" ht="15.75" customHeight="1">
      <c r="A32" s="79"/>
      <c r="B32" s="79"/>
      <c r="C32" s="79"/>
      <c r="D32" s="79">
        <v>3234</v>
      </c>
      <c r="E32" s="83" t="s">
        <v>39</v>
      </c>
      <c r="F32" s="102">
        <v>8616.56</v>
      </c>
      <c r="G32" s="74">
        <v>0</v>
      </c>
      <c r="H32" s="102">
        <v>9114.1</v>
      </c>
      <c r="I32" s="74">
        <f t="shared" si="1"/>
        <v>105.77423008718097</v>
      </c>
      <c r="J32" s="78">
        <v>0</v>
      </c>
    </row>
    <row r="33" spans="1:10" s="4" customFormat="1" ht="31.5" customHeight="1">
      <c r="A33" s="79"/>
      <c r="B33" s="79"/>
      <c r="C33" s="79"/>
      <c r="D33" s="79">
        <v>3237</v>
      </c>
      <c r="E33" s="83" t="s">
        <v>115</v>
      </c>
      <c r="F33" s="76">
        <v>184162.5</v>
      </c>
      <c r="G33" s="75">
        <v>0</v>
      </c>
      <c r="H33" s="76">
        <v>101625</v>
      </c>
      <c r="I33" s="74">
        <f t="shared" si="1"/>
        <v>55.182243942170636</v>
      </c>
      <c r="J33" s="78">
        <v>0</v>
      </c>
    </row>
    <row r="34" spans="1:10" s="4" customFormat="1" ht="15.75" customHeight="1">
      <c r="A34" s="79"/>
      <c r="B34" s="79"/>
      <c r="C34" s="79"/>
      <c r="D34" s="79">
        <v>3238</v>
      </c>
      <c r="E34" s="82" t="s">
        <v>40</v>
      </c>
      <c r="F34" s="76">
        <v>43517.65</v>
      </c>
      <c r="G34" s="75">
        <v>0</v>
      </c>
      <c r="H34" s="76">
        <v>46031.25</v>
      </c>
      <c r="I34" s="74">
        <f t="shared" si="1"/>
        <v>105.77604719004816</v>
      </c>
      <c r="J34" s="78">
        <v>0</v>
      </c>
    </row>
    <row r="35" spans="1:10" s="4" customFormat="1" ht="15.75" customHeight="1">
      <c r="A35" s="79"/>
      <c r="B35" s="79"/>
      <c r="C35" s="79"/>
      <c r="D35" s="79">
        <v>3239</v>
      </c>
      <c r="E35" s="82" t="s">
        <v>76</v>
      </c>
      <c r="F35" s="76">
        <v>93505</v>
      </c>
      <c r="G35" s="75">
        <v>0</v>
      </c>
      <c r="H35" s="76">
        <v>96614.76</v>
      </c>
      <c r="I35" s="74">
        <f t="shared" si="1"/>
        <v>103.32576867547189</v>
      </c>
      <c r="J35" s="78">
        <v>0</v>
      </c>
    </row>
    <row r="36" spans="1:10" s="4" customFormat="1" ht="29.25" customHeight="1">
      <c r="A36" s="79"/>
      <c r="B36" s="79"/>
      <c r="C36" s="79">
        <v>324</v>
      </c>
      <c r="D36" s="79"/>
      <c r="E36" s="83" t="s">
        <v>97</v>
      </c>
      <c r="F36" s="76">
        <f>F37</f>
        <v>0</v>
      </c>
      <c r="G36" s="72">
        <v>0</v>
      </c>
      <c r="H36" s="76">
        <f>H37</f>
        <v>0</v>
      </c>
      <c r="I36" s="74">
        <v>0</v>
      </c>
      <c r="J36" s="78">
        <v>0</v>
      </c>
    </row>
    <row r="37" spans="1:10" s="4" customFormat="1" ht="15.75" customHeight="1">
      <c r="A37" s="79"/>
      <c r="B37" s="79"/>
      <c r="C37" s="79"/>
      <c r="D37" s="79">
        <v>3241</v>
      </c>
      <c r="E37" s="82" t="s">
        <v>105</v>
      </c>
      <c r="F37" s="102">
        <v>0</v>
      </c>
      <c r="G37" s="75">
        <v>0</v>
      </c>
      <c r="H37" s="102">
        <v>0</v>
      </c>
      <c r="I37" s="74">
        <v>0</v>
      </c>
      <c r="J37" s="78">
        <v>0</v>
      </c>
    </row>
    <row r="38" spans="1:10" s="4" customFormat="1" ht="15.75" customHeight="1">
      <c r="A38" s="79"/>
      <c r="B38" s="79"/>
      <c r="C38" s="79">
        <v>329</v>
      </c>
      <c r="D38" s="79"/>
      <c r="E38" s="82" t="s">
        <v>41</v>
      </c>
      <c r="F38" s="75">
        <f>SUM(F39:F45)</f>
        <v>101371.2</v>
      </c>
      <c r="G38" s="75">
        <v>188000</v>
      </c>
      <c r="H38" s="76">
        <f>SUM(H39:H45)</f>
        <v>55628.36</v>
      </c>
      <c r="I38" s="74">
        <f t="shared" si="1"/>
        <v>54.875901636756794</v>
      </c>
      <c r="J38" s="78">
        <f>H38/G38*100</f>
        <v>29.589553191489358</v>
      </c>
    </row>
    <row r="39" spans="1:10" s="4" customFormat="1" ht="31.5" customHeight="1">
      <c r="A39" s="79"/>
      <c r="B39" s="79"/>
      <c r="C39" s="79"/>
      <c r="D39" s="79">
        <v>3291</v>
      </c>
      <c r="E39" s="83" t="s">
        <v>42</v>
      </c>
      <c r="F39" s="76">
        <v>32111</v>
      </c>
      <c r="G39" s="75">
        <v>0</v>
      </c>
      <c r="H39" s="76">
        <v>40581.62</v>
      </c>
      <c r="I39" s="74">
        <f t="shared" si="1"/>
        <v>126.37918470306127</v>
      </c>
      <c r="J39" s="78">
        <v>0</v>
      </c>
    </row>
    <row r="40" spans="1:10" s="4" customFormat="1" ht="15.75" customHeight="1">
      <c r="A40" s="79"/>
      <c r="B40" s="79"/>
      <c r="C40" s="79"/>
      <c r="D40" s="79">
        <v>3292</v>
      </c>
      <c r="E40" s="82" t="s">
        <v>43</v>
      </c>
      <c r="F40" s="76">
        <v>4474.98</v>
      </c>
      <c r="G40" s="75">
        <v>0</v>
      </c>
      <c r="H40" s="76">
        <v>3573.02</v>
      </c>
      <c r="I40" s="74">
        <f t="shared" si="1"/>
        <v>79.84437919275618</v>
      </c>
      <c r="J40" s="78">
        <v>0</v>
      </c>
    </row>
    <row r="41" spans="1:10" s="4" customFormat="1" ht="15.75" customHeight="1">
      <c r="A41" s="79"/>
      <c r="B41" s="79"/>
      <c r="C41" s="79"/>
      <c r="D41" s="79">
        <v>3293</v>
      </c>
      <c r="E41" s="82" t="s">
        <v>44</v>
      </c>
      <c r="F41" s="76">
        <v>1133.26</v>
      </c>
      <c r="G41" s="75">
        <v>0</v>
      </c>
      <c r="H41" s="76">
        <v>2049.72</v>
      </c>
      <c r="I41" s="74">
        <f t="shared" si="1"/>
        <v>180.8693503697298</v>
      </c>
      <c r="J41" s="78">
        <v>0</v>
      </c>
    </row>
    <row r="42" spans="1:10" s="4" customFormat="1" ht="15.75" customHeight="1">
      <c r="A42" s="79"/>
      <c r="B42" s="79"/>
      <c r="C42" s="79"/>
      <c r="D42" s="79">
        <v>3294</v>
      </c>
      <c r="E42" s="82" t="s">
        <v>45</v>
      </c>
      <c r="F42" s="76">
        <v>850</v>
      </c>
      <c r="G42" s="75">
        <v>0</v>
      </c>
      <c r="H42" s="76">
        <v>0</v>
      </c>
      <c r="I42" s="74">
        <f t="shared" si="1"/>
        <v>0</v>
      </c>
      <c r="J42" s="78">
        <v>0</v>
      </c>
    </row>
    <row r="43" spans="1:10" s="4" customFormat="1" ht="15.75" customHeight="1">
      <c r="A43" s="79"/>
      <c r="B43" s="79"/>
      <c r="C43" s="79"/>
      <c r="D43" s="79">
        <v>3295</v>
      </c>
      <c r="E43" s="82" t="s">
        <v>46</v>
      </c>
      <c r="F43" s="76">
        <v>60406.96</v>
      </c>
      <c r="G43" s="75">
        <v>0</v>
      </c>
      <c r="H43" s="76">
        <v>1939</v>
      </c>
      <c r="I43" s="74">
        <f t="shared" si="1"/>
        <v>3.2098950187196973</v>
      </c>
      <c r="J43" s="78">
        <v>0</v>
      </c>
    </row>
    <row r="44" spans="1:10" s="4" customFormat="1" ht="15.75" customHeight="1">
      <c r="A44" s="79"/>
      <c r="B44" s="79"/>
      <c r="C44" s="79"/>
      <c r="D44" s="79">
        <v>3296</v>
      </c>
      <c r="E44" s="82" t="s">
        <v>106</v>
      </c>
      <c r="F44" s="96">
        <v>0</v>
      </c>
      <c r="G44" s="87">
        <v>0</v>
      </c>
      <c r="H44" s="96">
        <v>0</v>
      </c>
      <c r="I44" s="76">
        <v>0</v>
      </c>
      <c r="J44" s="76">
        <v>0</v>
      </c>
    </row>
    <row r="45" spans="1:10" s="4" customFormat="1" ht="15.75" customHeight="1" thickBot="1">
      <c r="A45" s="79"/>
      <c r="B45" s="79"/>
      <c r="C45" s="79"/>
      <c r="D45" s="79">
        <v>3299</v>
      </c>
      <c r="E45" s="82" t="s">
        <v>41</v>
      </c>
      <c r="F45" s="96">
        <v>2395</v>
      </c>
      <c r="G45" s="87">
        <v>0</v>
      </c>
      <c r="H45" s="96">
        <v>7485</v>
      </c>
      <c r="I45" s="97">
        <f t="shared" si="1"/>
        <v>312.5260960334029</v>
      </c>
      <c r="J45" s="78">
        <v>0</v>
      </c>
    </row>
    <row r="46" spans="1:10" s="10" customFormat="1" ht="15.75" customHeight="1" thickBot="1">
      <c r="A46" s="80"/>
      <c r="B46" s="80">
        <v>34</v>
      </c>
      <c r="C46" s="80"/>
      <c r="D46" s="80"/>
      <c r="E46" s="98" t="s">
        <v>47</v>
      </c>
      <c r="F46" s="66">
        <f>+F47</f>
        <v>203787.47999999998</v>
      </c>
      <c r="G46" s="66">
        <f>+G47</f>
        <v>608000</v>
      </c>
      <c r="H46" s="66">
        <f>+H47</f>
        <v>287593.38</v>
      </c>
      <c r="I46" s="67">
        <f t="shared" si="1"/>
        <v>141.12416523331072</v>
      </c>
      <c r="J46" s="67">
        <f>H46/G46*100</f>
        <v>47.3015427631579</v>
      </c>
    </row>
    <row r="47" spans="1:10" s="4" customFormat="1" ht="15.75" customHeight="1">
      <c r="A47" s="79"/>
      <c r="B47" s="79"/>
      <c r="C47" s="79">
        <v>343</v>
      </c>
      <c r="D47" s="79"/>
      <c r="E47" s="82" t="s">
        <v>48</v>
      </c>
      <c r="F47" s="75">
        <f>F48+F49+F50</f>
        <v>203787.47999999998</v>
      </c>
      <c r="G47" s="75">
        <v>608000</v>
      </c>
      <c r="H47" s="75">
        <f>H48+H49+H50</f>
        <v>287593.38</v>
      </c>
      <c r="I47" s="74">
        <f t="shared" si="1"/>
        <v>141.12416523331072</v>
      </c>
      <c r="J47" s="78">
        <f>H47/G47*100</f>
        <v>47.3015427631579</v>
      </c>
    </row>
    <row r="48" spans="1:10" s="4" customFormat="1" ht="15.75" customHeight="1">
      <c r="A48" s="79"/>
      <c r="B48" s="79"/>
      <c r="C48" s="79"/>
      <c r="D48" s="79">
        <v>3431</v>
      </c>
      <c r="E48" s="82" t="s">
        <v>49</v>
      </c>
      <c r="F48" s="76">
        <v>5689.02</v>
      </c>
      <c r="G48" s="75">
        <v>0</v>
      </c>
      <c r="H48" s="76">
        <v>5464.53</v>
      </c>
      <c r="I48" s="74">
        <f t="shared" si="1"/>
        <v>96.05397766223356</v>
      </c>
      <c r="J48" s="78">
        <v>0</v>
      </c>
    </row>
    <row r="49" spans="1:10" s="4" customFormat="1" ht="15.75" customHeight="1">
      <c r="A49" s="79"/>
      <c r="B49" s="79"/>
      <c r="C49" s="79"/>
      <c r="D49" s="79">
        <v>3433</v>
      </c>
      <c r="E49" s="82" t="s">
        <v>50</v>
      </c>
      <c r="F49" s="76">
        <v>0</v>
      </c>
      <c r="G49" s="75">
        <v>0</v>
      </c>
      <c r="H49" s="76">
        <v>0</v>
      </c>
      <c r="I49" s="74">
        <v>0</v>
      </c>
      <c r="J49" s="78">
        <v>0</v>
      </c>
    </row>
    <row r="50" spans="1:10" ht="15.75" customHeight="1" thickBot="1">
      <c r="A50" s="79"/>
      <c r="B50" s="79"/>
      <c r="C50" s="79"/>
      <c r="D50" s="79">
        <v>3434</v>
      </c>
      <c r="E50" s="82" t="s">
        <v>77</v>
      </c>
      <c r="F50" s="96">
        <v>198098.46</v>
      </c>
      <c r="G50" s="87">
        <v>0</v>
      </c>
      <c r="H50" s="96">
        <v>282128.85</v>
      </c>
      <c r="I50" s="97">
        <f t="shared" si="1"/>
        <v>142.41849734722825</v>
      </c>
      <c r="J50" s="78">
        <v>0</v>
      </c>
    </row>
    <row r="51" spans="1:10" s="1" customFormat="1" ht="31.5" customHeight="1" thickBot="1">
      <c r="A51" s="80"/>
      <c r="B51" s="80">
        <v>36</v>
      </c>
      <c r="C51" s="80"/>
      <c r="D51" s="80"/>
      <c r="E51" s="103" t="s">
        <v>51</v>
      </c>
      <c r="F51" s="66">
        <f aca="true" t="shared" si="2" ref="F51:H52">F52</f>
        <v>1294308.29</v>
      </c>
      <c r="G51" s="66">
        <f t="shared" si="2"/>
        <v>2695000</v>
      </c>
      <c r="H51" s="104">
        <f t="shared" si="2"/>
        <v>1372665.67</v>
      </c>
      <c r="I51" s="67">
        <f t="shared" si="1"/>
        <v>106.05399661003483</v>
      </c>
      <c r="J51" s="67">
        <f>H51/G51*100</f>
        <v>50.933791094619664</v>
      </c>
    </row>
    <row r="52" spans="1:11" ht="15.75" customHeight="1">
      <c r="A52" s="79"/>
      <c r="B52" s="79"/>
      <c r="C52" s="79">
        <v>363</v>
      </c>
      <c r="D52" s="79"/>
      <c r="E52" s="82" t="s">
        <v>52</v>
      </c>
      <c r="F52" s="72">
        <f t="shared" si="2"/>
        <v>1294308.29</v>
      </c>
      <c r="G52" s="72">
        <v>2695000</v>
      </c>
      <c r="H52" s="88">
        <f t="shared" si="2"/>
        <v>1372665.67</v>
      </c>
      <c r="I52" s="105">
        <f t="shared" si="1"/>
        <v>106.05399661003483</v>
      </c>
      <c r="J52" s="106">
        <f>H52/G52*100</f>
        <v>50.933791094619664</v>
      </c>
      <c r="K52" s="26"/>
    </row>
    <row r="53" spans="1:11" ht="28.5">
      <c r="A53" s="79"/>
      <c r="B53" s="79"/>
      <c r="C53" s="79"/>
      <c r="D53" s="79">
        <v>3631</v>
      </c>
      <c r="E53" s="107" t="s">
        <v>81</v>
      </c>
      <c r="F53" s="75">
        <v>1294308.29</v>
      </c>
      <c r="G53" s="75">
        <v>0</v>
      </c>
      <c r="H53" s="75">
        <v>1372665.67</v>
      </c>
      <c r="I53" s="74">
        <f t="shared" si="1"/>
        <v>106.05399661003483</v>
      </c>
      <c r="J53" s="106">
        <v>0</v>
      </c>
      <c r="K53" s="26"/>
    </row>
    <row r="54" spans="1:10" s="9" customFormat="1" ht="15.75" customHeight="1">
      <c r="A54" s="34"/>
      <c r="B54" s="34"/>
      <c r="C54" s="34"/>
      <c r="D54" s="34"/>
      <c r="E54" s="33"/>
      <c r="F54" s="33"/>
      <c r="G54" s="33"/>
      <c r="H54" s="33"/>
      <c r="I54" s="33"/>
      <c r="J54" s="33"/>
    </row>
    <row r="55" spans="1:10" ht="7.5" customHeight="1">
      <c r="A55" s="34"/>
      <c r="B55" s="34"/>
      <c r="C55" s="34"/>
      <c r="D55" s="34"/>
      <c r="E55" s="48"/>
      <c r="F55" s="48"/>
      <c r="G55" s="48"/>
      <c r="H55" s="48"/>
      <c r="I55" s="48"/>
      <c r="J55" s="48"/>
    </row>
    <row r="56" spans="1:10" ht="3" customHeight="1" hidden="1">
      <c r="A56" s="33"/>
      <c r="B56" s="33"/>
      <c r="C56" s="33"/>
      <c r="D56" s="33"/>
      <c r="E56" s="48"/>
      <c r="F56" s="48"/>
      <c r="G56" s="48"/>
      <c r="H56" s="48"/>
      <c r="I56" s="48"/>
      <c r="J56" s="48"/>
    </row>
    <row r="57" spans="1:10" ht="15.75" customHeight="1" hidden="1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s="2" customFormat="1" ht="43.5" customHeight="1">
      <c r="A58" s="49" t="s">
        <v>0</v>
      </c>
      <c r="B58" s="49" t="s">
        <v>4</v>
      </c>
      <c r="C58" s="49" t="s">
        <v>3</v>
      </c>
      <c r="D58" s="49" t="s">
        <v>2</v>
      </c>
      <c r="E58" s="50" t="s">
        <v>17</v>
      </c>
      <c r="F58" s="51" t="s">
        <v>228</v>
      </c>
      <c r="G58" s="51" t="s">
        <v>231</v>
      </c>
      <c r="H58" s="51" t="s">
        <v>234</v>
      </c>
      <c r="I58" s="51" t="s">
        <v>232</v>
      </c>
      <c r="J58" s="51" t="s">
        <v>233</v>
      </c>
    </row>
    <row r="59" spans="1:10" s="9" customFormat="1" ht="14.25">
      <c r="A59" s="108">
        <v>1</v>
      </c>
      <c r="B59" s="108">
        <v>2</v>
      </c>
      <c r="C59" s="108">
        <v>3</v>
      </c>
      <c r="D59" s="108">
        <v>4</v>
      </c>
      <c r="E59" s="108">
        <v>5</v>
      </c>
      <c r="F59" s="108">
        <v>6</v>
      </c>
      <c r="G59" s="108">
        <v>7</v>
      </c>
      <c r="H59" s="108">
        <v>8</v>
      </c>
      <c r="I59" s="108">
        <v>9</v>
      </c>
      <c r="J59" s="108">
        <v>10</v>
      </c>
    </row>
    <row r="60" spans="1:10" s="9" customFormat="1" ht="6" customHeight="1" thickBo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0" s="4" customFormat="1" ht="15.75" customHeight="1" thickBot="1">
      <c r="A61" s="64">
        <v>4</v>
      </c>
      <c r="B61" s="64"/>
      <c r="C61" s="64"/>
      <c r="D61" s="64"/>
      <c r="E61" s="65" t="s">
        <v>54</v>
      </c>
      <c r="F61" s="66">
        <f>+F62+F65</f>
        <v>963563.32</v>
      </c>
      <c r="G61" s="66">
        <f>+G62+G65</f>
        <v>27997000</v>
      </c>
      <c r="H61" s="66">
        <f>+H62+H65</f>
        <v>1144759.79</v>
      </c>
      <c r="I61" s="67">
        <f aca="true" t="shared" si="3" ref="I61:I66">H61/F61*100</f>
        <v>118.80483267046738</v>
      </c>
      <c r="J61" s="67">
        <f aca="true" t="shared" si="4" ref="J61:J69">H61/G61*100</f>
        <v>4.088865914205093</v>
      </c>
    </row>
    <row r="62" spans="1:10" s="4" customFormat="1" ht="32.25" customHeight="1" thickBot="1">
      <c r="A62" s="80"/>
      <c r="B62" s="80">
        <v>41</v>
      </c>
      <c r="C62" s="80"/>
      <c r="D62" s="80"/>
      <c r="E62" s="84" t="s">
        <v>109</v>
      </c>
      <c r="F62" s="66">
        <f aca="true" t="shared" si="5" ref="F62:H63">F63</f>
        <v>1000</v>
      </c>
      <c r="G62" s="66">
        <f t="shared" si="5"/>
        <v>1000</v>
      </c>
      <c r="H62" s="66">
        <f t="shared" si="5"/>
        <v>1000</v>
      </c>
      <c r="I62" s="67">
        <f t="shared" si="3"/>
        <v>100</v>
      </c>
      <c r="J62" s="67">
        <f t="shared" si="4"/>
        <v>100</v>
      </c>
    </row>
    <row r="63" spans="1:10" s="4" customFormat="1" ht="28.5" customHeight="1">
      <c r="A63" s="80"/>
      <c r="B63" s="80"/>
      <c r="C63" s="79">
        <v>412</v>
      </c>
      <c r="D63" s="80"/>
      <c r="E63" s="83" t="s">
        <v>110</v>
      </c>
      <c r="F63" s="88">
        <f t="shared" si="5"/>
        <v>1000</v>
      </c>
      <c r="G63" s="88">
        <v>1000</v>
      </c>
      <c r="H63" s="88">
        <f t="shared" si="5"/>
        <v>1000</v>
      </c>
      <c r="I63" s="105">
        <f t="shared" si="3"/>
        <v>100</v>
      </c>
      <c r="J63" s="105">
        <f t="shared" si="4"/>
        <v>100</v>
      </c>
    </row>
    <row r="64" spans="1:10" s="4" customFormat="1" ht="28.5" customHeight="1" thickBot="1">
      <c r="A64" s="64"/>
      <c r="B64" s="64"/>
      <c r="C64" s="110"/>
      <c r="D64" s="70">
        <v>4122</v>
      </c>
      <c r="E64" s="83" t="s">
        <v>111</v>
      </c>
      <c r="F64" s="111">
        <v>1000</v>
      </c>
      <c r="G64" s="111">
        <v>0</v>
      </c>
      <c r="H64" s="111">
        <v>1000</v>
      </c>
      <c r="I64" s="112">
        <f t="shared" si="3"/>
        <v>100</v>
      </c>
      <c r="J64" s="112">
        <v>0</v>
      </c>
    </row>
    <row r="65" spans="1:15" s="10" customFormat="1" ht="32.25" customHeight="1" thickBot="1">
      <c r="A65" s="80"/>
      <c r="B65" s="80">
        <v>42</v>
      </c>
      <c r="C65" s="84"/>
      <c r="D65" s="80"/>
      <c r="E65" s="103" t="s">
        <v>55</v>
      </c>
      <c r="F65" s="104">
        <f>F66+F69+F72+F75</f>
        <v>962563.32</v>
      </c>
      <c r="G65" s="66">
        <f>G66+G69+G72+G75</f>
        <v>27996000</v>
      </c>
      <c r="H65" s="66">
        <f>H66+H69+H72</f>
        <v>1143759.79</v>
      </c>
      <c r="I65" s="67">
        <f t="shared" si="3"/>
        <v>118.82436887372772</v>
      </c>
      <c r="J65" s="67">
        <f t="shared" si="4"/>
        <v>4.085440027146736</v>
      </c>
      <c r="K65" s="27"/>
      <c r="O65" s="13"/>
    </row>
    <row r="66" spans="1:12" s="10" customFormat="1" ht="25.5" customHeight="1">
      <c r="A66" s="80"/>
      <c r="B66" s="80"/>
      <c r="C66" s="113">
        <v>421</v>
      </c>
      <c r="D66" s="80"/>
      <c r="E66" s="114" t="s">
        <v>78</v>
      </c>
      <c r="F66" s="72">
        <f>F67+F68</f>
        <v>958163.32</v>
      </c>
      <c r="G66" s="72">
        <v>27986000</v>
      </c>
      <c r="H66" s="73">
        <f>H67+H68</f>
        <v>1143759.79</v>
      </c>
      <c r="I66" s="78">
        <f t="shared" si="3"/>
        <v>119.37002451732342</v>
      </c>
      <c r="J66" s="78">
        <f t="shared" si="4"/>
        <v>4.086899842778532</v>
      </c>
      <c r="L66" s="28"/>
    </row>
    <row r="67" spans="1:10" s="10" customFormat="1" ht="25.5" customHeight="1">
      <c r="A67" s="80"/>
      <c r="B67" s="80"/>
      <c r="C67" s="115"/>
      <c r="D67" s="79">
        <v>4212</v>
      </c>
      <c r="E67" s="83" t="s">
        <v>79</v>
      </c>
      <c r="F67" s="76">
        <v>0</v>
      </c>
      <c r="G67" s="75">
        <v>0</v>
      </c>
      <c r="H67" s="76">
        <v>0</v>
      </c>
      <c r="I67" s="74">
        <v>0</v>
      </c>
      <c r="J67" s="74">
        <v>0</v>
      </c>
    </row>
    <row r="68" spans="1:10" s="10" customFormat="1" ht="25.5" customHeight="1">
      <c r="A68" s="80"/>
      <c r="B68" s="80"/>
      <c r="C68" s="115"/>
      <c r="D68" s="79">
        <v>4213</v>
      </c>
      <c r="E68" s="114" t="s">
        <v>80</v>
      </c>
      <c r="F68" s="76">
        <v>958163.32</v>
      </c>
      <c r="G68" s="75">
        <v>0</v>
      </c>
      <c r="H68" s="76">
        <v>1143759.79</v>
      </c>
      <c r="I68" s="74">
        <f>H68/F68*100</f>
        <v>119.37002451732342</v>
      </c>
      <c r="J68" s="74">
        <v>0</v>
      </c>
    </row>
    <row r="69" spans="1:10" s="4" customFormat="1" ht="15.75" customHeight="1">
      <c r="A69" s="79"/>
      <c r="B69" s="79"/>
      <c r="C69" s="79">
        <v>422</v>
      </c>
      <c r="D69" s="79"/>
      <c r="E69" s="116" t="s">
        <v>56</v>
      </c>
      <c r="F69" s="75">
        <f>F70+F71</f>
        <v>4400</v>
      </c>
      <c r="G69" s="75">
        <v>10000</v>
      </c>
      <c r="H69" s="75">
        <f>H70+H71</f>
        <v>0</v>
      </c>
      <c r="I69" s="106">
        <v>0</v>
      </c>
      <c r="J69" s="78">
        <f t="shared" si="4"/>
        <v>0</v>
      </c>
    </row>
    <row r="70" spans="1:10" s="4" customFormat="1" ht="15.75" customHeight="1">
      <c r="A70" s="79"/>
      <c r="B70" s="79"/>
      <c r="C70" s="79"/>
      <c r="D70" s="79">
        <v>4221</v>
      </c>
      <c r="E70" s="116" t="s">
        <v>57</v>
      </c>
      <c r="F70" s="75">
        <v>4400</v>
      </c>
      <c r="G70" s="75">
        <v>0</v>
      </c>
      <c r="H70" s="75">
        <v>0</v>
      </c>
      <c r="I70" s="117">
        <v>0</v>
      </c>
      <c r="J70" s="117">
        <v>0</v>
      </c>
    </row>
    <row r="71" spans="1:10" s="11" customFormat="1" ht="15.75" customHeight="1">
      <c r="A71" s="79"/>
      <c r="B71" s="79"/>
      <c r="C71" s="79"/>
      <c r="D71" s="79">
        <v>4222</v>
      </c>
      <c r="E71" s="114" t="s">
        <v>58</v>
      </c>
      <c r="F71" s="75">
        <v>0</v>
      </c>
      <c r="G71" s="75">
        <v>0</v>
      </c>
      <c r="H71" s="75">
        <v>0</v>
      </c>
      <c r="I71" s="117">
        <v>0</v>
      </c>
      <c r="J71" s="74">
        <v>0</v>
      </c>
    </row>
    <row r="72" spans="1:10" s="9" customFormat="1" ht="15" customHeight="1">
      <c r="A72" s="118"/>
      <c r="B72" s="118"/>
      <c r="C72" s="118">
        <v>423</v>
      </c>
      <c r="D72" s="118"/>
      <c r="E72" s="119" t="s">
        <v>107</v>
      </c>
      <c r="F72" s="75">
        <f>F73</f>
        <v>0</v>
      </c>
      <c r="G72" s="75">
        <f>G73</f>
        <v>0</v>
      </c>
      <c r="H72" s="75">
        <f>H73</f>
        <v>0</v>
      </c>
      <c r="I72" s="117">
        <v>0</v>
      </c>
      <c r="J72" s="117">
        <v>0</v>
      </c>
    </row>
    <row r="73" spans="1:10" s="9" customFormat="1" ht="30.75" customHeight="1" thickBot="1">
      <c r="A73" s="118"/>
      <c r="B73" s="118"/>
      <c r="C73" s="118"/>
      <c r="D73" s="118">
        <v>4231</v>
      </c>
      <c r="E73" s="120" t="s">
        <v>108</v>
      </c>
      <c r="F73" s="75">
        <v>0</v>
      </c>
      <c r="G73" s="75">
        <v>0</v>
      </c>
      <c r="H73" s="75">
        <v>0</v>
      </c>
      <c r="I73" s="121">
        <v>0</v>
      </c>
      <c r="J73" s="117">
        <v>0</v>
      </c>
    </row>
    <row r="74" spans="1:10" s="9" customFormat="1" ht="30" customHeight="1" thickBot="1">
      <c r="A74" s="118"/>
      <c r="B74" s="122">
        <v>45</v>
      </c>
      <c r="C74" s="118"/>
      <c r="D74" s="118"/>
      <c r="E74" s="123" t="s">
        <v>98</v>
      </c>
      <c r="F74" s="66">
        <f aca="true" t="shared" si="6" ref="F74:H76">F75</f>
        <v>0</v>
      </c>
      <c r="G74" s="66">
        <f t="shared" si="6"/>
        <v>0</v>
      </c>
      <c r="H74" s="104">
        <f t="shared" si="6"/>
        <v>0</v>
      </c>
      <c r="I74" s="67">
        <v>0</v>
      </c>
      <c r="J74" s="67">
        <v>0</v>
      </c>
    </row>
    <row r="75" spans="1:10" s="9" customFormat="1" ht="15" customHeight="1">
      <c r="A75" s="118"/>
      <c r="B75" s="118"/>
      <c r="C75" s="118">
        <v>451</v>
      </c>
      <c r="D75" s="118"/>
      <c r="E75" s="119" t="s">
        <v>99</v>
      </c>
      <c r="F75" s="73">
        <f t="shared" si="6"/>
        <v>0</v>
      </c>
      <c r="G75" s="75">
        <v>0</v>
      </c>
      <c r="H75" s="73">
        <f t="shared" si="6"/>
        <v>0</v>
      </c>
      <c r="I75" s="106">
        <v>0</v>
      </c>
      <c r="J75" s="78">
        <v>0</v>
      </c>
    </row>
    <row r="76" spans="1:10" s="9" customFormat="1" ht="15" customHeight="1">
      <c r="A76" s="118"/>
      <c r="B76" s="118"/>
      <c r="C76" s="118"/>
      <c r="D76" s="118">
        <v>4511</v>
      </c>
      <c r="E76" s="119" t="s">
        <v>99</v>
      </c>
      <c r="F76" s="73">
        <f t="shared" si="6"/>
        <v>0</v>
      </c>
      <c r="G76" s="75">
        <v>0</v>
      </c>
      <c r="H76" s="75">
        <v>0</v>
      </c>
      <c r="I76" s="117">
        <v>0</v>
      </c>
      <c r="J76" s="78">
        <v>0</v>
      </c>
    </row>
    <row r="77" spans="1:10" s="16" customFormat="1" ht="15" customHeight="1">
      <c r="A77" s="61"/>
      <c r="B77" s="61"/>
      <c r="C77" s="61"/>
      <c r="D77" s="61"/>
      <c r="E77" s="124"/>
      <c r="F77" s="124"/>
      <c r="G77" s="124"/>
      <c r="H77" s="124"/>
      <c r="I77" s="124"/>
      <c r="J77" s="124"/>
    </row>
    <row r="78" spans="1:10" s="16" customFormat="1" ht="15" customHeight="1">
      <c r="A78" s="61"/>
      <c r="B78" s="61"/>
      <c r="C78" s="61"/>
      <c r="D78" s="61"/>
      <c r="E78" s="124"/>
      <c r="F78" s="124"/>
      <c r="G78" s="124"/>
      <c r="H78" s="124"/>
      <c r="I78" s="124"/>
      <c r="J78" s="124"/>
    </row>
    <row r="79" spans="1:4" s="16" customFormat="1" ht="15" customHeight="1">
      <c r="A79" s="15"/>
      <c r="B79" s="15"/>
      <c r="C79" s="15"/>
      <c r="D79" s="15"/>
    </row>
    <row r="80" spans="1:4" s="16" customFormat="1" ht="15" customHeight="1">
      <c r="A80" s="15"/>
      <c r="B80" s="15"/>
      <c r="C80" s="15"/>
      <c r="D80" s="15"/>
    </row>
    <row r="81" spans="1:4" s="16" customFormat="1" ht="15" customHeight="1">
      <c r="A81" s="15"/>
      <c r="B81" s="15"/>
      <c r="C81" s="15"/>
      <c r="D81" s="15"/>
    </row>
    <row r="82" spans="1:4" s="16" customFormat="1" ht="15" customHeight="1">
      <c r="A82" s="15"/>
      <c r="B82" s="15"/>
      <c r="C82" s="15"/>
      <c r="D82" s="15"/>
    </row>
    <row r="83" spans="1:4" s="16" customFormat="1" ht="15" customHeight="1">
      <c r="A83" s="15"/>
      <c r="B83" s="15"/>
      <c r="C83" s="15"/>
      <c r="D83" s="15"/>
    </row>
    <row r="84" spans="1:4" s="16" customFormat="1" ht="15" customHeight="1">
      <c r="A84" s="15"/>
      <c r="B84" s="15"/>
      <c r="C84" s="15"/>
      <c r="D84" s="15"/>
    </row>
    <row r="85" spans="1:4" s="16" customFormat="1" ht="15" customHeight="1">
      <c r="A85" s="15"/>
      <c r="B85" s="15"/>
      <c r="C85" s="15"/>
      <c r="D85" s="15"/>
    </row>
    <row r="86" spans="1:4" s="16" customFormat="1" ht="15" customHeight="1">
      <c r="A86" s="15"/>
      <c r="B86" s="15"/>
      <c r="C86" s="15"/>
      <c r="D86" s="15"/>
    </row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5" customHeight="1"/>
    <row r="95" s="16" customFormat="1" ht="15" customHeight="1"/>
    <row r="96" s="16" customFormat="1" ht="15" customHeight="1"/>
    <row r="97" s="16" customFormat="1" ht="15" customHeight="1"/>
    <row r="98" s="16" customFormat="1" ht="15" customHeight="1"/>
    <row r="99" s="16" customFormat="1" ht="15" customHeight="1"/>
    <row r="100" s="16" customFormat="1" ht="15" customHeight="1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</sheetData>
  <sheetProtection/>
  <mergeCells count="2">
    <mergeCell ref="A1:D1"/>
    <mergeCell ref="A5:E5"/>
  </mergeCells>
  <printOptions/>
  <pageMargins left="0.3937007874015748" right="0.15748031496062992" top="0.85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0" customWidth="1"/>
    <col min="2" max="2" width="8.57421875" style="0" customWidth="1"/>
    <col min="3" max="3" width="11.421875" style="0" customWidth="1"/>
    <col min="4" max="4" width="8.421875" style="0" customWidth="1"/>
    <col min="5" max="5" width="42.140625" style="0" customWidth="1"/>
    <col min="6" max="8" width="14.7109375" style="0" customWidth="1"/>
    <col min="9" max="9" width="11.421875" style="0" customWidth="1"/>
    <col min="10" max="10" width="10.7109375" style="0" customWidth="1"/>
  </cols>
  <sheetData>
    <row r="2" spans="1:4" ht="15">
      <c r="A2" s="296" t="s">
        <v>74</v>
      </c>
      <c r="B2" s="296"/>
      <c r="C2" s="296"/>
      <c r="D2" s="296"/>
    </row>
    <row r="3" spans="1:4" ht="15">
      <c r="A3" s="296" t="s">
        <v>199</v>
      </c>
      <c r="B3" s="296"/>
      <c r="C3" s="296"/>
      <c r="D3" s="296"/>
    </row>
    <row r="4" spans="1:10" ht="57">
      <c r="A4" s="49" t="s">
        <v>0</v>
      </c>
      <c r="B4" s="49" t="s">
        <v>4</v>
      </c>
      <c r="C4" s="49" t="s">
        <v>3</v>
      </c>
      <c r="D4" s="49" t="s">
        <v>2</v>
      </c>
      <c r="E4" s="50" t="s">
        <v>1</v>
      </c>
      <c r="F4" s="51" t="s">
        <v>228</v>
      </c>
      <c r="G4" s="51" t="s">
        <v>230</v>
      </c>
      <c r="H4" s="51" t="s">
        <v>234</v>
      </c>
      <c r="I4" s="51" t="s">
        <v>232</v>
      </c>
      <c r="J4" s="51" t="s">
        <v>233</v>
      </c>
    </row>
    <row r="5" spans="1:10" ht="14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spans="1:10" ht="15" thickBo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30.75" thickBot="1">
      <c r="A7" s="80">
        <v>8</v>
      </c>
      <c r="B7" s="80"/>
      <c r="C7" s="80"/>
      <c r="D7" s="80"/>
      <c r="E7" s="103" t="s">
        <v>83</v>
      </c>
      <c r="F7" s="66">
        <f aca="true" t="shared" si="0" ref="F7:H9">F8</f>
        <v>0</v>
      </c>
      <c r="G7" s="104">
        <f t="shared" si="0"/>
        <v>0</v>
      </c>
      <c r="H7" s="66">
        <f t="shared" si="0"/>
        <v>0</v>
      </c>
      <c r="I7" s="125">
        <v>0</v>
      </c>
      <c r="J7" s="66">
        <v>0</v>
      </c>
    </row>
    <row r="8" spans="1:10" ht="15">
      <c r="A8" s="80"/>
      <c r="B8" s="80">
        <v>84</v>
      </c>
      <c r="C8" s="80"/>
      <c r="D8" s="80"/>
      <c r="E8" s="81" t="s">
        <v>15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94">
        <v>0</v>
      </c>
      <c r="J8" s="68">
        <v>0</v>
      </c>
    </row>
    <row r="9" spans="1:10" ht="28.5">
      <c r="A9" s="99"/>
      <c r="B9" s="99"/>
      <c r="C9" s="99">
        <v>845</v>
      </c>
      <c r="D9" s="99"/>
      <c r="E9" s="83" t="s">
        <v>84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2">
        <v>0</v>
      </c>
      <c r="J9" s="75">
        <v>0</v>
      </c>
    </row>
    <row r="10" spans="1:10" ht="28.5">
      <c r="A10" s="79"/>
      <c r="B10" s="79"/>
      <c r="C10" s="79"/>
      <c r="D10" s="79">
        <v>8453</v>
      </c>
      <c r="E10" s="83" t="s">
        <v>84</v>
      </c>
      <c r="F10" s="75">
        <v>0</v>
      </c>
      <c r="G10" s="74">
        <v>0</v>
      </c>
      <c r="H10" s="74">
        <v>0</v>
      </c>
      <c r="I10" s="102">
        <v>0</v>
      </c>
      <c r="J10" s="75">
        <v>0</v>
      </c>
    </row>
    <row r="11" spans="1:10" ht="14.25">
      <c r="A11" s="89"/>
      <c r="B11" s="89"/>
      <c r="C11" s="89"/>
      <c r="D11" s="89"/>
      <c r="E11" s="90"/>
      <c r="F11" s="90"/>
      <c r="G11" s="92"/>
      <c r="H11" s="92"/>
      <c r="I11" s="91"/>
      <c r="J11" s="91"/>
    </row>
    <row r="12" spans="1:10" ht="15" thickBot="1">
      <c r="A12" s="89"/>
      <c r="B12" s="89"/>
      <c r="C12" s="89"/>
      <c r="D12" s="89"/>
      <c r="E12" s="90"/>
      <c r="F12" s="90"/>
      <c r="G12" s="92"/>
      <c r="H12" s="92"/>
      <c r="I12" s="91"/>
      <c r="J12" s="91"/>
    </row>
    <row r="13" spans="1:10" ht="30.75" thickBot="1">
      <c r="A13" s="80">
        <v>5</v>
      </c>
      <c r="B13" s="80"/>
      <c r="C13" s="80"/>
      <c r="D13" s="80"/>
      <c r="E13" s="103" t="s">
        <v>71</v>
      </c>
      <c r="F13" s="104">
        <f aca="true" t="shared" si="1" ref="F13:H15">F14</f>
        <v>0</v>
      </c>
      <c r="G13" s="104">
        <f t="shared" si="1"/>
        <v>0</v>
      </c>
      <c r="H13" s="66">
        <f t="shared" si="1"/>
        <v>0</v>
      </c>
      <c r="I13" s="66">
        <v>0</v>
      </c>
      <c r="J13" s="66">
        <v>0</v>
      </c>
    </row>
    <row r="14" spans="1:10" ht="15">
      <c r="A14" s="80"/>
      <c r="B14" s="80">
        <v>51</v>
      </c>
      <c r="C14" s="80"/>
      <c r="D14" s="80"/>
      <c r="E14" s="84" t="s">
        <v>88</v>
      </c>
      <c r="F14" s="68">
        <f>F15</f>
        <v>0</v>
      </c>
      <c r="G14" s="68">
        <f t="shared" si="1"/>
        <v>0</v>
      </c>
      <c r="H14" s="68">
        <f t="shared" si="1"/>
        <v>0</v>
      </c>
      <c r="I14" s="68">
        <v>0</v>
      </c>
      <c r="J14" s="68">
        <v>0</v>
      </c>
    </row>
    <row r="15" spans="1:12" ht="14.25">
      <c r="A15" s="99"/>
      <c r="B15" s="99"/>
      <c r="C15" s="99">
        <v>517</v>
      </c>
      <c r="D15" s="99"/>
      <c r="E15" s="83" t="s">
        <v>89</v>
      </c>
      <c r="F15" s="101">
        <f t="shared" si="1"/>
        <v>0</v>
      </c>
      <c r="G15" s="101">
        <f t="shared" si="1"/>
        <v>0</v>
      </c>
      <c r="H15" s="101">
        <f t="shared" si="1"/>
        <v>0</v>
      </c>
      <c r="I15" s="75">
        <v>0</v>
      </c>
      <c r="J15" s="75">
        <v>0</v>
      </c>
      <c r="L15" s="23"/>
    </row>
    <row r="16" spans="1:10" ht="14.25">
      <c r="A16" s="79"/>
      <c r="B16" s="79"/>
      <c r="C16" s="79"/>
      <c r="D16" s="79">
        <v>5172</v>
      </c>
      <c r="E16" s="83" t="s">
        <v>90</v>
      </c>
      <c r="F16" s="74">
        <v>0</v>
      </c>
      <c r="G16" s="74">
        <v>0</v>
      </c>
      <c r="H16" s="74">
        <v>0</v>
      </c>
      <c r="I16" s="75">
        <v>0</v>
      </c>
      <c r="J16" s="75">
        <v>0</v>
      </c>
    </row>
    <row r="17" spans="1:10" ht="30.75" hidden="1" thickBot="1">
      <c r="A17" s="80">
        <v>5</v>
      </c>
      <c r="B17" s="80"/>
      <c r="C17" s="80"/>
      <c r="D17" s="80"/>
      <c r="E17" s="103" t="s">
        <v>71</v>
      </c>
      <c r="F17" s="104" t="e">
        <f>#REF!</f>
        <v>#REF!</v>
      </c>
      <c r="G17" s="104" t="e">
        <f>#REF!</f>
        <v>#REF!</v>
      </c>
      <c r="H17" s="66" t="e">
        <f>#REF!</f>
        <v>#REF!</v>
      </c>
      <c r="I17" s="66" t="e">
        <f>H17/F17*100</f>
        <v>#REF!</v>
      </c>
      <c r="J17" s="66" t="e">
        <f>H17/G17*100</f>
        <v>#REF!</v>
      </c>
    </row>
    <row r="18" spans="1:10" ht="14.25">
      <c r="A18" s="126"/>
      <c r="B18" s="126"/>
      <c r="C18" s="126"/>
      <c r="D18" s="126"/>
      <c r="E18" s="127"/>
      <c r="F18" s="128"/>
      <c r="G18" s="128"/>
      <c r="H18" s="128"/>
      <c r="I18" s="128"/>
      <c r="J18" s="128"/>
    </row>
    <row r="19" spans="1:10" ht="12.75">
      <c r="A19" s="7"/>
      <c r="B19" s="7"/>
      <c r="C19" s="7"/>
      <c r="D19" s="7"/>
      <c r="E19" s="5"/>
      <c r="F19" s="4"/>
      <c r="G19" s="4"/>
      <c r="H19" s="4"/>
      <c r="I19" s="4"/>
      <c r="J19" s="4"/>
    </row>
    <row r="20" spans="1:10" ht="12.75">
      <c r="A20" s="7"/>
      <c r="B20" s="7"/>
      <c r="C20" s="7"/>
      <c r="D20" s="7"/>
      <c r="E20" s="5"/>
      <c r="F20" s="4"/>
      <c r="G20" s="4"/>
      <c r="H20" s="4"/>
      <c r="I20" s="4"/>
      <c r="J20" s="4"/>
    </row>
    <row r="21" spans="1:10" ht="12.75">
      <c r="A21" s="7"/>
      <c r="B21" s="7"/>
      <c r="C21" s="7"/>
      <c r="D21" s="7"/>
      <c r="E21" s="5"/>
      <c r="F21" s="4"/>
      <c r="G21" s="4"/>
      <c r="H21" s="4"/>
      <c r="I21" s="4"/>
      <c r="J21" s="4"/>
    </row>
    <row r="22" spans="1:10" ht="12.75">
      <c r="A22" s="7"/>
      <c r="B22" s="7"/>
      <c r="C22" s="7"/>
      <c r="D22" s="7"/>
      <c r="E22" s="5"/>
      <c r="F22" s="4"/>
      <c r="G22" s="4"/>
      <c r="H22" s="4"/>
      <c r="I22" s="4"/>
      <c r="J22" s="4"/>
    </row>
    <row r="23" spans="1:10" ht="12.75">
      <c r="A23" s="7"/>
      <c r="B23" s="7"/>
      <c r="C23" s="7"/>
      <c r="D23" s="7"/>
      <c r="E23" s="5"/>
      <c r="F23" s="4"/>
      <c r="G23" s="4"/>
      <c r="H23" s="4"/>
      <c r="I23" s="4"/>
      <c r="J23" s="4"/>
    </row>
    <row r="24" spans="1:10" ht="12.75">
      <c r="A24" s="7"/>
      <c r="B24" s="7"/>
      <c r="C24" s="7"/>
      <c r="D24" s="7"/>
      <c r="E24" s="5"/>
      <c r="F24" s="4"/>
      <c r="G24" s="4"/>
      <c r="H24" s="4"/>
      <c r="I24" s="4"/>
      <c r="J24" s="4"/>
    </row>
    <row r="25" spans="1:10" ht="12.75">
      <c r="A25" s="7"/>
      <c r="B25" s="7"/>
      <c r="C25" s="7"/>
      <c r="D25" s="7"/>
      <c r="E25" s="5"/>
      <c r="F25" s="4"/>
      <c r="G25" s="4"/>
      <c r="H25" s="4"/>
      <c r="I25" s="4"/>
      <c r="J25" s="4"/>
    </row>
    <row r="26" spans="1:14" ht="12.75">
      <c r="A26" s="7"/>
      <c r="B26" s="7"/>
      <c r="C26" s="7"/>
      <c r="D26" s="7"/>
      <c r="E26" s="5"/>
      <c r="F26" s="4"/>
      <c r="G26" s="4"/>
      <c r="H26" s="4"/>
      <c r="I26" s="4"/>
      <c r="J26" s="4"/>
      <c r="N26" s="24"/>
    </row>
    <row r="27" spans="1:10" ht="12.75">
      <c r="A27" s="5"/>
      <c r="B27" s="5"/>
      <c r="C27" s="5"/>
      <c r="D27" s="5"/>
      <c r="E27" s="5"/>
      <c r="F27" s="4"/>
      <c r="G27" s="4"/>
      <c r="H27" s="4"/>
      <c r="I27" s="4"/>
      <c r="J27" s="4"/>
    </row>
    <row r="28" spans="1:10" ht="12.75">
      <c r="A28" s="5"/>
      <c r="B28" s="5"/>
      <c r="C28" s="5"/>
      <c r="D28" s="5"/>
      <c r="E28" s="5"/>
      <c r="F28" s="4"/>
      <c r="G28" s="4"/>
      <c r="H28" s="4"/>
      <c r="I28" s="4"/>
      <c r="J28" s="4"/>
    </row>
    <row r="29" spans="1:10" ht="12.75">
      <c r="A29" s="5"/>
      <c r="B29" s="5"/>
      <c r="C29" s="5"/>
      <c r="D29" s="5"/>
      <c r="E29" s="5"/>
      <c r="F29" s="4"/>
      <c r="G29" s="4"/>
      <c r="H29" s="4"/>
      <c r="I29" s="4"/>
      <c r="J29" s="4"/>
    </row>
    <row r="30" spans="1:10" ht="12.75">
      <c r="A30" s="5"/>
      <c r="B30" s="5"/>
      <c r="C30" s="5"/>
      <c r="D30" s="5"/>
      <c r="E30" s="5"/>
      <c r="F30" s="4"/>
      <c r="G30" s="4"/>
      <c r="H30" s="4"/>
      <c r="I30" s="4"/>
      <c r="J30" s="4"/>
    </row>
    <row r="31" spans="1:10" ht="12.75">
      <c r="A31" s="5"/>
      <c r="B31" s="5"/>
      <c r="C31" s="5"/>
      <c r="D31" s="5"/>
      <c r="E31" s="5"/>
      <c r="F31" s="4"/>
      <c r="G31" s="4"/>
      <c r="H31" s="4"/>
      <c r="I31" s="4"/>
      <c r="J31" s="4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</sheetData>
  <sheetProtection/>
  <mergeCells count="2">
    <mergeCell ref="A2:D2"/>
    <mergeCell ref="A3:D3"/>
  </mergeCells>
  <printOptions/>
  <pageMargins left="0.75" right="0.75" top="0.68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36"/>
  <sheetViews>
    <sheetView zoomScalePageLayoutView="0" workbookViewId="0" topLeftCell="A107">
      <selection activeCell="E128" sqref="E128"/>
    </sheetView>
  </sheetViews>
  <sheetFormatPr defaultColWidth="9.140625" defaultRowHeight="12.75"/>
  <cols>
    <col min="1" max="1" width="0.42578125" style="0" customWidth="1"/>
    <col min="3" max="3" width="54.28125" style="0" customWidth="1"/>
    <col min="4" max="4" width="0.2890625" style="0" hidden="1" customWidth="1"/>
    <col min="5" max="5" width="14.8515625" style="0" customWidth="1"/>
    <col min="6" max="6" width="18.8515625" style="0" customWidth="1"/>
    <col min="7" max="7" width="12.57421875" style="0" hidden="1" customWidth="1"/>
    <col min="8" max="8" width="11.7109375" style="0" hidden="1" customWidth="1"/>
    <col min="9" max="9" width="10.421875" style="0" customWidth="1"/>
    <col min="10" max="10" width="0.2890625" style="0" hidden="1" customWidth="1"/>
    <col min="11" max="11" width="13.7109375" style="0" hidden="1" customWidth="1"/>
  </cols>
  <sheetData>
    <row r="1" spans="2:11" ht="12.75">
      <c r="B1" s="302" t="s">
        <v>120</v>
      </c>
      <c r="C1" s="303"/>
      <c r="D1" s="164"/>
      <c r="E1" s="165"/>
      <c r="F1" s="164"/>
      <c r="G1" s="164"/>
      <c r="H1" s="164"/>
      <c r="I1" s="129"/>
      <c r="J1" s="129"/>
      <c r="K1" s="129"/>
    </row>
    <row r="2" spans="2:11" ht="12.75" hidden="1">
      <c r="B2" s="166"/>
      <c r="C2" s="167"/>
      <c r="D2" s="164"/>
      <c r="E2" s="168"/>
      <c r="F2" s="164"/>
      <c r="G2" s="164"/>
      <c r="H2" s="164"/>
      <c r="I2" s="129"/>
      <c r="J2" s="129"/>
      <c r="K2" s="129"/>
    </row>
    <row r="3" spans="2:11" ht="0.75" customHeight="1">
      <c r="B3" s="304"/>
      <c r="C3" s="303"/>
      <c r="D3" s="303"/>
      <c r="E3" s="303"/>
      <c r="F3" s="303"/>
      <c r="G3" s="303"/>
      <c r="H3" s="303"/>
      <c r="I3" s="129"/>
      <c r="J3" s="129"/>
      <c r="K3" s="129"/>
    </row>
    <row r="4" spans="2:11" ht="12.75" hidden="1">
      <c r="B4" s="303"/>
      <c r="C4" s="303"/>
      <c r="D4" s="303"/>
      <c r="E4" s="303"/>
      <c r="F4" s="303"/>
      <c r="G4" s="303"/>
      <c r="H4" s="303"/>
      <c r="I4" s="129"/>
      <c r="J4" s="129"/>
      <c r="K4" s="129"/>
    </row>
    <row r="5" spans="2:11" ht="12.75">
      <c r="B5" s="305" t="s">
        <v>121</v>
      </c>
      <c r="C5" s="306"/>
      <c r="D5" s="165"/>
      <c r="E5" s="169"/>
      <c r="F5" s="169"/>
      <c r="G5" s="169"/>
      <c r="H5" s="169"/>
      <c r="I5" s="129"/>
      <c r="J5" s="129"/>
      <c r="K5" s="129"/>
    </row>
    <row r="6" spans="2:11" ht="69" customHeight="1">
      <c r="B6" s="170" t="s">
        <v>122</v>
      </c>
      <c r="C6" s="170" t="s">
        <v>123</v>
      </c>
      <c r="D6" s="170" t="s">
        <v>171</v>
      </c>
      <c r="E6" s="170" t="s">
        <v>231</v>
      </c>
      <c r="F6" s="170" t="s">
        <v>235</v>
      </c>
      <c r="G6" s="170" t="s">
        <v>172</v>
      </c>
      <c r="H6" s="170" t="s">
        <v>124</v>
      </c>
      <c r="I6" s="170" t="s">
        <v>173</v>
      </c>
      <c r="J6" s="130" t="s">
        <v>125</v>
      </c>
      <c r="K6" s="130" t="s">
        <v>126</v>
      </c>
    </row>
    <row r="7" spans="2:11" ht="14.25">
      <c r="B7" s="168"/>
      <c r="C7" s="171"/>
      <c r="D7" s="129"/>
      <c r="E7" s="129"/>
      <c r="F7" s="129"/>
      <c r="G7" s="129"/>
      <c r="H7" s="129"/>
      <c r="I7" s="129"/>
      <c r="J7" s="131"/>
      <c r="K7" s="131"/>
    </row>
    <row r="8" spans="2:11" ht="15.75">
      <c r="B8" s="172"/>
      <c r="C8" s="173" t="s">
        <v>127</v>
      </c>
      <c r="D8" s="174"/>
      <c r="E8" s="175"/>
      <c r="F8" s="175"/>
      <c r="G8" s="175"/>
      <c r="H8" s="176"/>
      <c r="I8" s="174"/>
      <c r="J8" s="132"/>
      <c r="K8" s="132"/>
    </row>
    <row r="9" spans="2:11" ht="14.25">
      <c r="B9" s="172"/>
      <c r="C9" s="177"/>
      <c r="D9" s="175"/>
      <c r="E9" s="175"/>
      <c r="F9" s="175"/>
      <c r="G9" s="175"/>
      <c r="H9" s="176"/>
      <c r="I9" s="175"/>
      <c r="J9" s="133"/>
      <c r="K9" s="133"/>
    </row>
    <row r="10" spans="2:11" ht="19.5" customHeight="1">
      <c r="B10" s="178" t="s">
        <v>128</v>
      </c>
      <c r="C10" s="179" t="s">
        <v>129</v>
      </c>
      <c r="D10" s="180">
        <f>D13+D98+D109</f>
        <v>33743000</v>
      </c>
      <c r="E10" s="181">
        <f>E13+E98+E109+E122</f>
        <v>56782000</v>
      </c>
      <c r="F10" s="181">
        <f>F13+F98+F109+F122</f>
        <v>12655688.580000002</v>
      </c>
      <c r="G10" s="180">
        <f>G13+G93+G109</f>
        <v>12869000</v>
      </c>
      <c r="H10" s="180">
        <f>H13+H93+H109</f>
        <v>12882000</v>
      </c>
      <c r="I10" s="182">
        <f>F10/E10*100</f>
        <v>22.288205029762956</v>
      </c>
      <c r="J10" s="134">
        <f>J13+J98+J109</f>
        <v>33243000</v>
      </c>
      <c r="K10" s="134">
        <f>K13+K98+K109</f>
        <v>33343000</v>
      </c>
    </row>
    <row r="11" spans="2:11" ht="15">
      <c r="B11" s="183" t="s">
        <v>130</v>
      </c>
      <c r="C11" s="184" t="s">
        <v>131</v>
      </c>
      <c r="D11" s="185"/>
      <c r="E11" s="186"/>
      <c r="F11" s="186"/>
      <c r="G11" s="187"/>
      <c r="H11" s="188"/>
      <c r="I11" s="189"/>
      <c r="J11" s="136"/>
      <c r="K11" s="136"/>
    </row>
    <row r="12" spans="2:11" ht="14.25">
      <c r="B12" s="183"/>
      <c r="C12" s="190"/>
      <c r="D12" s="187"/>
      <c r="E12" s="186"/>
      <c r="F12" s="186"/>
      <c r="G12" s="187"/>
      <c r="H12" s="188"/>
      <c r="I12" s="191"/>
      <c r="J12" s="137"/>
      <c r="K12" s="137"/>
    </row>
    <row r="13" spans="2:11" ht="14.25" customHeight="1">
      <c r="B13" s="192" t="s">
        <v>132</v>
      </c>
      <c r="C13" s="193" t="s">
        <v>133</v>
      </c>
      <c r="D13" s="194">
        <f>D14+D25+D34+D43+D55+D61+D72+D78+D86+D92</f>
        <v>9168000</v>
      </c>
      <c r="E13" s="195">
        <f>E14+E25+E34+E43+E55+E61+E72+E78+E86+E92</f>
        <v>6677000</v>
      </c>
      <c r="F13" s="195">
        <f>F14+F25+F34+F43+F55+F61+F72+F78+F86+F92</f>
        <v>3193850.64</v>
      </c>
      <c r="G13" s="194">
        <f>G14+G25+G34+G43+G55+G61+G72+G78+G86</f>
        <v>9159000</v>
      </c>
      <c r="H13" s="194">
        <f>H14+H25+H34+H43+H55+H61+H72+H78+H86</f>
        <v>9172000</v>
      </c>
      <c r="I13" s="196">
        <f>F13/E13*100</f>
        <v>47.83361749288603</v>
      </c>
      <c r="J13" s="135">
        <f>J14+J25+J34+J43+J55+J61+J72+J78+J86+J92</f>
        <v>9168000</v>
      </c>
      <c r="K13" s="135">
        <f>K14+K25+K34+K43+K55+K61+K72+K78+K86+K92</f>
        <v>9181000</v>
      </c>
    </row>
    <row r="14" spans="2:11" ht="20.25" customHeight="1">
      <c r="B14" s="183" t="s">
        <v>134</v>
      </c>
      <c r="C14" s="190" t="s">
        <v>19</v>
      </c>
      <c r="D14" s="188">
        <f>D16</f>
        <v>2178000</v>
      </c>
      <c r="E14" s="197">
        <f>E16</f>
        <v>2216000</v>
      </c>
      <c r="F14" s="197">
        <v>1057285.71</v>
      </c>
      <c r="G14" s="188">
        <f>G16</f>
        <v>2178000</v>
      </c>
      <c r="H14" s="188">
        <f>H16</f>
        <v>2178000</v>
      </c>
      <c r="I14" s="198">
        <f>F14/E14*100</f>
        <v>47.71144900722021</v>
      </c>
      <c r="J14" s="138">
        <f>J16</f>
        <v>2178000</v>
      </c>
      <c r="K14" s="138">
        <f>K16</f>
        <v>2178000</v>
      </c>
    </row>
    <row r="15" spans="2:11" ht="14.25">
      <c r="B15" s="199" t="s">
        <v>135</v>
      </c>
      <c r="C15" s="200"/>
      <c r="D15" s="201">
        <f>D16</f>
        <v>2178000</v>
      </c>
      <c r="E15" s="202">
        <f>E16</f>
        <v>2216000</v>
      </c>
      <c r="F15" s="202">
        <v>1057285.71</v>
      </c>
      <c r="G15" s="201">
        <f aca="true" t="shared" si="0" ref="G15:K16">G16</f>
        <v>2178000</v>
      </c>
      <c r="H15" s="201">
        <f t="shared" si="0"/>
        <v>2178000</v>
      </c>
      <c r="I15" s="203"/>
      <c r="J15" s="139">
        <f t="shared" si="0"/>
        <v>2178000</v>
      </c>
      <c r="K15" s="139">
        <f t="shared" si="0"/>
        <v>2178000</v>
      </c>
    </row>
    <row r="16" spans="2:11" ht="14.25" customHeight="1">
      <c r="B16" s="204" t="s">
        <v>136</v>
      </c>
      <c r="C16" s="205" t="s">
        <v>18</v>
      </c>
      <c r="D16" s="188">
        <f>D17</f>
        <v>2178000</v>
      </c>
      <c r="E16" s="186">
        <f>E17</f>
        <v>2216000</v>
      </c>
      <c r="F16" s="186">
        <v>1057285.71</v>
      </c>
      <c r="G16" s="188">
        <f t="shared" si="0"/>
        <v>2178000</v>
      </c>
      <c r="H16" s="188">
        <f t="shared" si="0"/>
        <v>2178000</v>
      </c>
      <c r="I16" s="191">
        <f aca="true" t="shared" si="1" ref="I16:I25">F16/E16*100</f>
        <v>47.71144900722021</v>
      </c>
      <c r="J16" s="138">
        <f t="shared" si="0"/>
        <v>2178000</v>
      </c>
      <c r="K16" s="138">
        <f t="shared" si="0"/>
        <v>2178000</v>
      </c>
    </row>
    <row r="17" spans="2:11" ht="16.5" customHeight="1">
      <c r="B17" s="206">
        <v>31</v>
      </c>
      <c r="C17" s="205" t="s">
        <v>19</v>
      </c>
      <c r="D17" s="188">
        <f>D18+D20+D22</f>
        <v>2178000</v>
      </c>
      <c r="E17" s="186">
        <f>E18+E20+E22</f>
        <v>2216000</v>
      </c>
      <c r="F17" s="186">
        <v>1057285.71</v>
      </c>
      <c r="G17" s="188">
        <f>G18+G20+G22</f>
        <v>2178000</v>
      </c>
      <c r="H17" s="188">
        <f>H18+H20+H22</f>
        <v>2178000</v>
      </c>
      <c r="I17" s="191">
        <f t="shared" si="1"/>
        <v>47.71144900722021</v>
      </c>
      <c r="J17" s="138">
        <v>2178000</v>
      </c>
      <c r="K17" s="138">
        <v>2178000</v>
      </c>
    </row>
    <row r="18" spans="2:11" ht="18.75" customHeight="1">
      <c r="B18" s="206">
        <v>311</v>
      </c>
      <c r="C18" s="205" t="s">
        <v>20</v>
      </c>
      <c r="D18" s="187">
        <v>1800000</v>
      </c>
      <c r="E18" s="186">
        <v>1770000</v>
      </c>
      <c r="F18" s="186">
        <v>873193.46</v>
      </c>
      <c r="G18" s="187">
        <v>1800000</v>
      </c>
      <c r="H18" s="187">
        <v>1800000</v>
      </c>
      <c r="I18" s="191">
        <f t="shared" si="1"/>
        <v>49.33296384180791</v>
      </c>
      <c r="J18" s="137">
        <v>1800000</v>
      </c>
      <c r="K18" s="137">
        <v>1800000</v>
      </c>
    </row>
    <row r="19" spans="2:11" ht="18.75" customHeight="1">
      <c r="B19" s="206">
        <v>3111</v>
      </c>
      <c r="C19" s="205" t="s">
        <v>20</v>
      </c>
      <c r="D19" s="187"/>
      <c r="E19" s="186"/>
      <c r="F19" s="186">
        <v>873193.46</v>
      </c>
      <c r="G19" s="187"/>
      <c r="H19" s="187"/>
      <c r="I19" s="191"/>
      <c r="J19" s="137"/>
      <c r="K19" s="137"/>
    </row>
    <row r="20" spans="2:11" ht="21.75" customHeight="1">
      <c r="B20" s="206">
        <v>312</v>
      </c>
      <c r="C20" s="205" t="s">
        <v>22</v>
      </c>
      <c r="D20" s="187">
        <v>80000</v>
      </c>
      <c r="E20" s="186">
        <v>150000</v>
      </c>
      <c r="F20" s="186">
        <v>40015.33</v>
      </c>
      <c r="G20" s="187">
        <v>80000</v>
      </c>
      <c r="H20" s="187">
        <v>80000</v>
      </c>
      <c r="I20" s="191">
        <f t="shared" si="1"/>
        <v>26.676886666666665</v>
      </c>
      <c r="J20" s="137">
        <v>80000</v>
      </c>
      <c r="K20" s="137">
        <v>80000</v>
      </c>
    </row>
    <row r="21" spans="2:11" ht="21.75" customHeight="1">
      <c r="B21" s="206">
        <v>3121</v>
      </c>
      <c r="C21" s="205" t="s">
        <v>22</v>
      </c>
      <c r="D21" s="187"/>
      <c r="E21" s="186"/>
      <c r="F21" s="186">
        <v>40015.33</v>
      </c>
      <c r="G21" s="187"/>
      <c r="H21" s="187"/>
      <c r="I21" s="191"/>
      <c r="J21" s="137"/>
      <c r="K21" s="137"/>
    </row>
    <row r="22" spans="2:11" ht="18.75" customHeight="1">
      <c r="B22" s="206">
        <v>313</v>
      </c>
      <c r="C22" s="205" t="s">
        <v>23</v>
      </c>
      <c r="D22" s="187">
        <v>298000</v>
      </c>
      <c r="E22" s="186">
        <v>296000</v>
      </c>
      <c r="F22" s="186">
        <v>144076.92</v>
      </c>
      <c r="G22" s="187">
        <v>298000</v>
      </c>
      <c r="H22" s="187">
        <v>298000</v>
      </c>
      <c r="I22" s="191">
        <f t="shared" si="1"/>
        <v>48.67463513513514</v>
      </c>
      <c r="J22" s="137">
        <v>298000</v>
      </c>
      <c r="K22" s="137">
        <v>298000</v>
      </c>
    </row>
    <row r="23" spans="2:11" ht="17.25" customHeight="1">
      <c r="B23" s="206">
        <v>3132</v>
      </c>
      <c r="C23" s="205" t="s">
        <v>24</v>
      </c>
      <c r="D23" s="187"/>
      <c r="E23" s="186"/>
      <c r="F23" s="186">
        <v>144076.92</v>
      </c>
      <c r="G23" s="187"/>
      <c r="H23" s="187"/>
      <c r="I23" s="191"/>
      <c r="J23" s="137"/>
      <c r="K23" s="137"/>
    </row>
    <row r="24" spans="2:11" ht="17.25" customHeight="1">
      <c r="B24" s="206">
        <v>3133</v>
      </c>
      <c r="C24" s="205" t="s">
        <v>174</v>
      </c>
      <c r="D24" s="187"/>
      <c r="E24" s="186"/>
      <c r="F24" s="186">
        <v>0</v>
      </c>
      <c r="G24" s="187"/>
      <c r="H24" s="187"/>
      <c r="I24" s="191"/>
      <c r="J24" s="137"/>
      <c r="K24" s="137"/>
    </row>
    <row r="25" spans="2:11" ht="19.5" customHeight="1">
      <c r="B25" s="207" t="s">
        <v>137</v>
      </c>
      <c r="C25" s="190" t="s">
        <v>138</v>
      </c>
      <c r="D25" s="188">
        <f>D27</f>
        <v>107000</v>
      </c>
      <c r="E25" s="197">
        <f>E27</f>
        <v>92000</v>
      </c>
      <c r="F25" s="197">
        <v>46653.48</v>
      </c>
      <c r="G25" s="188">
        <f>G27</f>
        <v>107000</v>
      </c>
      <c r="H25" s="188">
        <f>H27</f>
        <v>107000</v>
      </c>
      <c r="I25" s="198">
        <f t="shared" si="1"/>
        <v>50.71030434782608</v>
      </c>
      <c r="J25" s="138">
        <f>J27</f>
        <v>107000</v>
      </c>
      <c r="K25" s="138">
        <f>K27</f>
        <v>107000</v>
      </c>
    </row>
    <row r="26" spans="2:11" ht="14.25">
      <c r="B26" s="208" t="s">
        <v>135</v>
      </c>
      <c r="C26" s="209"/>
      <c r="D26" s="201">
        <v>107000</v>
      </c>
      <c r="E26" s="202">
        <v>92000</v>
      </c>
      <c r="F26" s="202">
        <v>46653.48</v>
      </c>
      <c r="G26" s="201">
        <v>107000</v>
      </c>
      <c r="H26" s="201">
        <v>107000</v>
      </c>
      <c r="I26" s="203"/>
      <c r="J26" s="139">
        <v>107000</v>
      </c>
      <c r="K26" s="139">
        <v>107000</v>
      </c>
    </row>
    <row r="27" spans="2:11" ht="16.5" customHeight="1">
      <c r="B27" s="206">
        <v>3</v>
      </c>
      <c r="C27" s="205" t="s">
        <v>18</v>
      </c>
      <c r="D27" s="188">
        <f aca="true" t="shared" si="2" ref="D27:K28">D28</f>
        <v>107000</v>
      </c>
      <c r="E27" s="186">
        <f t="shared" si="2"/>
        <v>92000</v>
      </c>
      <c r="F27" s="197">
        <v>46653.48</v>
      </c>
      <c r="G27" s="188">
        <f t="shared" si="2"/>
        <v>107000</v>
      </c>
      <c r="H27" s="188">
        <f t="shared" si="2"/>
        <v>107000</v>
      </c>
      <c r="I27" s="198">
        <f aca="true" t="shared" si="3" ref="I27:I34">F27/E27*100</f>
        <v>50.71030434782608</v>
      </c>
      <c r="J27" s="138">
        <f t="shared" si="2"/>
        <v>107000</v>
      </c>
      <c r="K27" s="138">
        <f t="shared" si="2"/>
        <v>107000</v>
      </c>
    </row>
    <row r="28" spans="2:11" ht="17.25" customHeight="1">
      <c r="B28" s="206">
        <v>32</v>
      </c>
      <c r="C28" s="205" t="s">
        <v>26</v>
      </c>
      <c r="D28" s="188">
        <f t="shared" si="2"/>
        <v>107000</v>
      </c>
      <c r="E28" s="186">
        <f t="shared" si="2"/>
        <v>92000</v>
      </c>
      <c r="F28" s="197">
        <v>46653.48</v>
      </c>
      <c r="G28" s="188">
        <f t="shared" si="2"/>
        <v>107000</v>
      </c>
      <c r="H28" s="188">
        <f t="shared" si="2"/>
        <v>107000</v>
      </c>
      <c r="I28" s="198">
        <f t="shared" si="3"/>
        <v>50.71030434782608</v>
      </c>
      <c r="J28" s="138">
        <v>107000</v>
      </c>
      <c r="K28" s="138">
        <v>107000</v>
      </c>
    </row>
    <row r="29" spans="2:11" ht="15.75" customHeight="1">
      <c r="B29" s="206">
        <v>321</v>
      </c>
      <c r="C29" s="205" t="s">
        <v>27</v>
      </c>
      <c r="D29" s="187">
        <v>107000</v>
      </c>
      <c r="E29" s="186">
        <v>92000</v>
      </c>
      <c r="F29" s="186">
        <v>46653.48</v>
      </c>
      <c r="G29" s="187">
        <v>107000</v>
      </c>
      <c r="H29" s="187">
        <v>107000</v>
      </c>
      <c r="I29" s="191">
        <f t="shared" si="3"/>
        <v>50.71030434782608</v>
      </c>
      <c r="J29" s="137">
        <v>107000</v>
      </c>
      <c r="K29" s="137">
        <v>107000</v>
      </c>
    </row>
    <row r="30" spans="2:11" ht="14.25">
      <c r="B30" s="206">
        <v>3211</v>
      </c>
      <c r="C30" s="205" t="s">
        <v>175</v>
      </c>
      <c r="D30" s="187">
        <v>160000</v>
      </c>
      <c r="E30" s="186"/>
      <c r="F30" s="186">
        <v>18425.98</v>
      </c>
      <c r="G30" s="187"/>
      <c r="H30" s="187"/>
      <c r="I30" s="191"/>
      <c r="J30" s="137">
        <v>160000</v>
      </c>
      <c r="K30" s="137">
        <v>160000</v>
      </c>
    </row>
    <row r="31" spans="2:11" ht="14.25">
      <c r="B31" s="206">
        <v>3212</v>
      </c>
      <c r="C31" s="205" t="s">
        <v>176</v>
      </c>
      <c r="D31" s="187"/>
      <c r="E31" s="186"/>
      <c r="F31" s="186">
        <v>21877.5</v>
      </c>
      <c r="G31" s="187"/>
      <c r="H31" s="187"/>
      <c r="I31" s="191"/>
      <c r="J31" s="137"/>
      <c r="K31" s="137"/>
    </row>
    <row r="32" spans="2:11" ht="14.25">
      <c r="B32" s="206">
        <v>3213</v>
      </c>
      <c r="C32" s="205" t="s">
        <v>30</v>
      </c>
      <c r="D32" s="187"/>
      <c r="E32" s="186"/>
      <c r="F32" s="186">
        <v>6350</v>
      </c>
      <c r="G32" s="187"/>
      <c r="H32" s="187"/>
      <c r="I32" s="191"/>
      <c r="J32" s="137"/>
      <c r="K32" s="137"/>
    </row>
    <row r="33" spans="2:11" ht="14.25">
      <c r="B33" s="206">
        <v>3214</v>
      </c>
      <c r="C33" s="205" t="s">
        <v>75</v>
      </c>
      <c r="D33" s="187"/>
      <c r="E33" s="186"/>
      <c r="F33" s="186">
        <v>0</v>
      </c>
      <c r="G33" s="187"/>
      <c r="H33" s="187"/>
      <c r="I33" s="191"/>
      <c r="J33" s="137"/>
      <c r="K33" s="137"/>
    </row>
    <row r="34" spans="2:11" ht="16.5" customHeight="1">
      <c r="B34" s="207" t="s">
        <v>139</v>
      </c>
      <c r="C34" s="190" t="s">
        <v>31</v>
      </c>
      <c r="D34" s="188">
        <f>D36</f>
        <v>180000</v>
      </c>
      <c r="E34" s="197">
        <f>E36</f>
        <v>162000</v>
      </c>
      <c r="F34" s="197">
        <v>69083.59</v>
      </c>
      <c r="G34" s="188">
        <f>G36</f>
        <v>180000</v>
      </c>
      <c r="H34" s="188">
        <f>H36</f>
        <v>180000</v>
      </c>
      <c r="I34" s="198">
        <f t="shared" si="3"/>
        <v>42.64419135802469</v>
      </c>
      <c r="J34" s="138">
        <f>J36</f>
        <v>180000</v>
      </c>
      <c r="K34" s="138">
        <f>K36</f>
        <v>180000</v>
      </c>
    </row>
    <row r="35" spans="2:11" ht="14.25">
      <c r="B35" s="208" t="s">
        <v>135</v>
      </c>
      <c r="C35" s="200"/>
      <c r="D35" s="201">
        <v>180000</v>
      </c>
      <c r="E35" s="202">
        <v>162000</v>
      </c>
      <c r="F35" s="202">
        <v>69083.59</v>
      </c>
      <c r="G35" s="201">
        <v>180000</v>
      </c>
      <c r="H35" s="201">
        <v>180000</v>
      </c>
      <c r="I35" s="203"/>
      <c r="J35" s="139">
        <v>180000</v>
      </c>
      <c r="K35" s="139">
        <v>180000</v>
      </c>
    </row>
    <row r="36" spans="2:11" ht="18" customHeight="1">
      <c r="B36" s="206">
        <v>3</v>
      </c>
      <c r="C36" s="205" t="s">
        <v>18</v>
      </c>
      <c r="D36" s="188">
        <f aca="true" t="shared" si="4" ref="D36:K37">D37</f>
        <v>180000</v>
      </c>
      <c r="E36" s="186">
        <f t="shared" si="4"/>
        <v>162000</v>
      </c>
      <c r="F36" s="186">
        <v>69083.59</v>
      </c>
      <c r="G36" s="188">
        <f t="shared" si="4"/>
        <v>180000</v>
      </c>
      <c r="H36" s="188">
        <f t="shared" si="4"/>
        <v>180000</v>
      </c>
      <c r="I36" s="198">
        <f>F36/E36*100</f>
        <v>42.64419135802469</v>
      </c>
      <c r="J36" s="138">
        <f t="shared" si="4"/>
        <v>180000</v>
      </c>
      <c r="K36" s="138">
        <f t="shared" si="4"/>
        <v>180000</v>
      </c>
    </row>
    <row r="37" spans="2:11" ht="16.5" customHeight="1">
      <c r="B37" s="206">
        <v>32</v>
      </c>
      <c r="C37" s="205" t="s">
        <v>26</v>
      </c>
      <c r="D37" s="188">
        <f t="shared" si="4"/>
        <v>180000</v>
      </c>
      <c r="E37" s="186">
        <f t="shared" si="4"/>
        <v>162000</v>
      </c>
      <c r="F37" s="186">
        <v>69083.59</v>
      </c>
      <c r="G37" s="188">
        <f t="shared" si="4"/>
        <v>180000</v>
      </c>
      <c r="H37" s="188">
        <f t="shared" si="4"/>
        <v>180000</v>
      </c>
      <c r="I37" s="198">
        <f>F37/E37*100</f>
        <v>42.64419135802469</v>
      </c>
      <c r="J37" s="138">
        <v>180000</v>
      </c>
      <c r="K37" s="138">
        <v>180000</v>
      </c>
    </row>
    <row r="38" spans="2:11" ht="15.75" customHeight="1">
      <c r="B38" s="206">
        <v>322</v>
      </c>
      <c r="C38" s="205" t="s">
        <v>140</v>
      </c>
      <c r="D38" s="187">
        <v>180000</v>
      </c>
      <c r="E38" s="186">
        <v>162000</v>
      </c>
      <c r="F38" s="186">
        <v>69083.59</v>
      </c>
      <c r="G38" s="187">
        <v>180000</v>
      </c>
      <c r="H38" s="187">
        <v>180000</v>
      </c>
      <c r="I38" s="191">
        <f>F38/E38*100</f>
        <v>42.64419135802469</v>
      </c>
      <c r="J38" s="137">
        <v>180000</v>
      </c>
      <c r="K38" s="137">
        <v>180000</v>
      </c>
    </row>
    <row r="39" spans="2:11" ht="14.25">
      <c r="B39" s="206">
        <v>3221</v>
      </c>
      <c r="C39" s="205" t="s">
        <v>32</v>
      </c>
      <c r="D39" s="187"/>
      <c r="E39" s="186"/>
      <c r="F39" s="186">
        <v>13818.4</v>
      </c>
      <c r="G39" s="187"/>
      <c r="H39" s="187"/>
      <c r="I39" s="191"/>
      <c r="J39" s="137"/>
      <c r="K39" s="137"/>
    </row>
    <row r="40" spans="2:11" ht="14.25">
      <c r="B40" s="206">
        <v>3223</v>
      </c>
      <c r="C40" s="205" t="s">
        <v>177</v>
      </c>
      <c r="D40" s="187"/>
      <c r="E40" s="186"/>
      <c r="F40" s="186">
        <v>52594.2</v>
      </c>
      <c r="G40" s="187"/>
      <c r="H40" s="187"/>
      <c r="I40" s="191"/>
      <c r="J40" s="137"/>
      <c r="K40" s="137"/>
    </row>
    <row r="41" spans="2:11" ht="14.25">
      <c r="B41" s="206">
        <v>3224</v>
      </c>
      <c r="C41" s="205" t="s">
        <v>178</v>
      </c>
      <c r="D41" s="187"/>
      <c r="E41" s="186"/>
      <c r="F41" s="186">
        <v>649.99</v>
      </c>
      <c r="G41" s="187"/>
      <c r="H41" s="187"/>
      <c r="I41" s="191"/>
      <c r="J41" s="137"/>
      <c r="K41" s="137"/>
    </row>
    <row r="42" spans="2:11" ht="14.25">
      <c r="B42" s="206">
        <v>3225</v>
      </c>
      <c r="C42" s="205" t="s">
        <v>179</v>
      </c>
      <c r="D42" s="187"/>
      <c r="E42" s="186"/>
      <c r="F42" s="186">
        <v>2021</v>
      </c>
      <c r="G42" s="187"/>
      <c r="H42" s="187"/>
      <c r="I42" s="191"/>
      <c r="J42" s="137"/>
      <c r="K42" s="137"/>
    </row>
    <row r="43" spans="2:11" ht="15" customHeight="1">
      <c r="B43" s="207" t="s">
        <v>141</v>
      </c>
      <c r="C43" s="190" t="s">
        <v>142</v>
      </c>
      <c r="D43" s="188">
        <f>D45</f>
        <v>461000</v>
      </c>
      <c r="E43" s="197">
        <f>E45</f>
        <v>716000</v>
      </c>
      <c r="F43" s="197">
        <v>311465.45</v>
      </c>
      <c r="G43" s="188">
        <f>G45</f>
        <v>461000</v>
      </c>
      <c r="H43" s="188">
        <f>H45</f>
        <v>461000</v>
      </c>
      <c r="I43" s="198">
        <f>F43/E43*100</f>
        <v>43.50076117318436</v>
      </c>
      <c r="J43" s="138">
        <f>J45</f>
        <v>461000</v>
      </c>
      <c r="K43" s="138">
        <f>K45</f>
        <v>461000</v>
      </c>
    </row>
    <row r="44" spans="2:11" ht="14.25">
      <c r="B44" s="208" t="s">
        <v>135</v>
      </c>
      <c r="C44" s="200"/>
      <c r="D44" s="201">
        <v>461000</v>
      </c>
      <c r="E44" s="202">
        <v>716000</v>
      </c>
      <c r="F44" s="202">
        <v>311465.45</v>
      </c>
      <c r="G44" s="201">
        <v>461000</v>
      </c>
      <c r="H44" s="201">
        <v>461000</v>
      </c>
      <c r="I44" s="191"/>
      <c r="J44" s="139">
        <v>461000</v>
      </c>
      <c r="K44" s="139">
        <v>461000</v>
      </c>
    </row>
    <row r="45" spans="2:11" ht="18" customHeight="1">
      <c r="B45" s="206">
        <v>3</v>
      </c>
      <c r="C45" s="205" t="s">
        <v>18</v>
      </c>
      <c r="D45" s="188">
        <f aca="true" t="shared" si="5" ref="D45:K46">D46</f>
        <v>461000</v>
      </c>
      <c r="E45" s="186">
        <f t="shared" si="5"/>
        <v>716000</v>
      </c>
      <c r="F45" s="186">
        <v>311465.45</v>
      </c>
      <c r="G45" s="188">
        <f t="shared" si="5"/>
        <v>461000</v>
      </c>
      <c r="H45" s="188">
        <f t="shared" si="5"/>
        <v>461000</v>
      </c>
      <c r="I45" s="191">
        <f>F45/E45*100</f>
        <v>43.50076117318436</v>
      </c>
      <c r="J45" s="138">
        <f t="shared" si="5"/>
        <v>461000</v>
      </c>
      <c r="K45" s="138">
        <f t="shared" si="5"/>
        <v>461000</v>
      </c>
    </row>
    <row r="46" spans="2:11" ht="16.5" customHeight="1">
      <c r="B46" s="206">
        <v>32</v>
      </c>
      <c r="C46" s="205" t="s">
        <v>26</v>
      </c>
      <c r="D46" s="188">
        <f t="shared" si="5"/>
        <v>461000</v>
      </c>
      <c r="E46" s="186">
        <f t="shared" si="5"/>
        <v>716000</v>
      </c>
      <c r="F46" s="186">
        <v>311465.45</v>
      </c>
      <c r="G46" s="188">
        <f t="shared" si="5"/>
        <v>461000</v>
      </c>
      <c r="H46" s="188">
        <f t="shared" si="5"/>
        <v>461000</v>
      </c>
      <c r="I46" s="191">
        <f>F46/E46*100</f>
        <v>43.50076117318436</v>
      </c>
      <c r="J46" s="138">
        <v>461000</v>
      </c>
      <c r="K46" s="138">
        <v>461000</v>
      </c>
    </row>
    <row r="47" spans="2:11" ht="18.75" customHeight="1">
      <c r="B47" s="206">
        <v>323</v>
      </c>
      <c r="C47" s="205" t="s">
        <v>36</v>
      </c>
      <c r="D47" s="187">
        <v>461000</v>
      </c>
      <c r="E47" s="186">
        <v>716000</v>
      </c>
      <c r="F47" s="186">
        <v>311465.45</v>
      </c>
      <c r="G47" s="187">
        <v>461000</v>
      </c>
      <c r="H47" s="187">
        <v>461000</v>
      </c>
      <c r="I47" s="191">
        <f>F47/E47*100</f>
        <v>43.50076117318436</v>
      </c>
      <c r="J47" s="137">
        <v>461000</v>
      </c>
      <c r="K47" s="137">
        <v>461000</v>
      </c>
    </row>
    <row r="48" spans="2:11" ht="14.25">
      <c r="B48" s="206">
        <v>3231</v>
      </c>
      <c r="C48" s="205" t="s">
        <v>180</v>
      </c>
      <c r="D48" s="187"/>
      <c r="E48" s="186"/>
      <c r="F48" s="186">
        <v>16720.98</v>
      </c>
      <c r="G48" s="187"/>
      <c r="H48" s="187"/>
      <c r="I48" s="191"/>
      <c r="J48" s="137"/>
      <c r="K48" s="137"/>
    </row>
    <row r="49" spans="2:11" ht="14.25">
      <c r="B49" s="206">
        <v>3232</v>
      </c>
      <c r="C49" s="205" t="s">
        <v>38</v>
      </c>
      <c r="D49" s="187"/>
      <c r="E49" s="186"/>
      <c r="F49" s="186">
        <v>22146.86</v>
      </c>
      <c r="G49" s="187"/>
      <c r="H49" s="187"/>
      <c r="I49" s="191"/>
      <c r="J49" s="137"/>
      <c r="K49" s="137"/>
    </row>
    <row r="50" spans="2:11" ht="14.25">
      <c r="B50" s="206">
        <v>3233</v>
      </c>
      <c r="C50" s="205" t="s">
        <v>181</v>
      </c>
      <c r="D50" s="187"/>
      <c r="E50" s="186"/>
      <c r="F50" s="186">
        <v>19212.5</v>
      </c>
      <c r="G50" s="187"/>
      <c r="H50" s="187"/>
      <c r="I50" s="191"/>
      <c r="J50" s="137"/>
      <c r="K50" s="137"/>
    </row>
    <row r="51" spans="2:11" ht="14.25">
      <c r="B51" s="206">
        <v>3234</v>
      </c>
      <c r="C51" s="205" t="s">
        <v>39</v>
      </c>
      <c r="D51" s="187"/>
      <c r="E51" s="186"/>
      <c r="F51" s="186">
        <v>9114.1</v>
      </c>
      <c r="G51" s="187"/>
      <c r="H51" s="187"/>
      <c r="I51" s="191"/>
      <c r="J51" s="137"/>
      <c r="K51" s="137"/>
    </row>
    <row r="52" spans="2:11" ht="14.25">
      <c r="B52" s="206">
        <v>3237</v>
      </c>
      <c r="C52" s="205" t="s">
        <v>182</v>
      </c>
      <c r="D52" s="187"/>
      <c r="E52" s="186"/>
      <c r="F52" s="186">
        <v>101625</v>
      </c>
      <c r="G52" s="187"/>
      <c r="H52" s="187"/>
      <c r="I52" s="191"/>
      <c r="J52" s="137"/>
      <c r="K52" s="137"/>
    </row>
    <row r="53" spans="2:11" ht="14.25">
      <c r="B53" s="206">
        <v>3238</v>
      </c>
      <c r="C53" s="205" t="s">
        <v>40</v>
      </c>
      <c r="D53" s="187"/>
      <c r="E53" s="186"/>
      <c r="F53" s="186">
        <v>46031.25</v>
      </c>
      <c r="G53" s="187"/>
      <c r="H53" s="187"/>
      <c r="I53" s="191"/>
      <c r="J53" s="137"/>
      <c r="K53" s="137"/>
    </row>
    <row r="54" spans="2:11" ht="14.25">
      <c r="B54" s="206">
        <v>3239</v>
      </c>
      <c r="C54" s="205" t="s">
        <v>183</v>
      </c>
      <c r="D54" s="187"/>
      <c r="E54" s="186"/>
      <c r="F54" s="186">
        <v>96614.76</v>
      </c>
      <c r="G54" s="187"/>
      <c r="H54" s="187"/>
      <c r="I54" s="191"/>
      <c r="J54" s="137"/>
      <c r="K54" s="137"/>
    </row>
    <row r="55" spans="2:11" ht="18.75" customHeight="1">
      <c r="B55" s="207" t="s">
        <v>143</v>
      </c>
      <c r="C55" s="190" t="s">
        <v>144</v>
      </c>
      <c r="D55" s="188">
        <f>D57</f>
        <v>5000</v>
      </c>
      <c r="E55" s="197">
        <f>E57</f>
        <v>0</v>
      </c>
      <c r="F55" s="197">
        <v>0</v>
      </c>
      <c r="G55" s="188">
        <f>G57</f>
        <v>5000</v>
      </c>
      <c r="H55" s="188">
        <f>H57</f>
        <v>5000</v>
      </c>
      <c r="I55" s="191">
        <v>0</v>
      </c>
      <c r="J55" s="138">
        <f>J57</f>
        <v>5000</v>
      </c>
      <c r="K55" s="138">
        <f>K57</f>
        <v>5000</v>
      </c>
    </row>
    <row r="56" spans="2:11" ht="14.25">
      <c r="B56" s="208" t="s">
        <v>135</v>
      </c>
      <c r="C56" s="200"/>
      <c r="D56" s="201">
        <v>5000</v>
      </c>
      <c r="E56" s="202">
        <v>0</v>
      </c>
      <c r="F56" s="202">
        <v>0</v>
      </c>
      <c r="G56" s="201">
        <v>5000</v>
      </c>
      <c r="H56" s="201">
        <v>5000</v>
      </c>
      <c r="I56" s="191"/>
      <c r="J56" s="139">
        <v>5000</v>
      </c>
      <c r="K56" s="139">
        <v>5000</v>
      </c>
    </row>
    <row r="57" spans="2:11" ht="18" customHeight="1">
      <c r="B57" s="206">
        <v>3</v>
      </c>
      <c r="C57" s="205" t="s">
        <v>18</v>
      </c>
      <c r="D57" s="188">
        <f aca="true" t="shared" si="6" ref="D57:K58">D58</f>
        <v>5000</v>
      </c>
      <c r="E57" s="186">
        <f t="shared" si="6"/>
        <v>0</v>
      </c>
      <c r="F57" s="197">
        <v>0</v>
      </c>
      <c r="G57" s="188">
        <f t="shared" si="6"/>
        <v>5000</v>
      </c>
      <c r="H57" s="188">
        <f t="shared" si="6"/>
        <v>5000</v>
      </c>
      <c r="I57" s="191">
        <v>0</v>
      </c>
      <c r="J57" s="138">
        <f t="shared" si="6"/>
        <v>5000</v>
      </c>
      <c r="K57" s="138">
        <f t="shared" si="6"/>
        <v>5000</v>
      </c>
    </row>
    <row r="58" spans="2:11" ht="18.75" customHeight="1">
      <c r="B58" s="206">
        <v>32</v>
      </c>
      <c r="C58" s="205" t="s">
        <v>26</v>
      </c>
      <c r="D58" s="188">
        <f t="shared" si="6"/>
        <v>5000</v>
      </c>
      <c r="E58" s="186">
        <f t="shared" si="6"/>
        <v>0</v>
      </c>
      <c r="F58" s="197">
        <v>0</v>
      </c>
      <c r="G58" s="188">
        <f t="shared" si="6"/>
        <v>5000</v>
      </c>
      <c r="H58" s="188">
        <f t="shared" si="6"/>
        <v>5000</v>
      </c>
      <c r="I58" s="191">
        <v>0</v>
      </c>
      <c r="J58" s="138">
        <v>5000</v>
      </c>
      <c r="K58" s="138">
        <v>5000</v>
      </c>
    </row>
    <row r="59" spans="2:11" ht="17.25" customHeight="1">
      <c r="B59" s="206">
        <v>324</v>
      </c>
      <c r="C59" s="205" t="s">
        <v>144</v>
      </c>
      <c r="D59" s="187">
        <v>5000</v>
      </c>
      <c r="E59" s="186">
        <v>0</v>
      </c>
      <c r="F59" s="186">
        <v>0</v>
      </c>
      <c r="G59" s="187">
        <v>5000</v>
      </c>
      <c r="H59" s="187">
        <v>5000</v>
      </c>
      <c r="I59" s="191">
        <v>0</v>
      </c>
      <c r="J59" s="137">
        <v>5000</v>
      </c>
      <c r="K59" s="137">
        <v>5000</v>
      </c>
    </row>
    <row r="60" spans="2:11" ht="18.75" customHeight="1">
      <c r="B60" s="206">
        <v>3241</v>
      </c>
      <c r="C60" s="205" t="s">
        <v>184</v>
      </c>
      <c r="D60" s="187"/>
      <c r="E60" s="186"/>
      <c r="F60" s="186">
        <v>0</v>
      </c>
      <c r="G60" s="187"/>
      <c r="H60" s="187"/>
      <c r="I60" s="191"/>
      <c r="J60" s="137"/>
      <c r="K60" s="137"/>
    </row>
    <row r="61" spans="2:11" ht="20.25" customHeight="1">
      <c r="B61" s="207" t="s">
        <v>145</v>
      </c>
      <c r="C61" s="190" t="s">
        <v>41</v>
      </c>
      <c r="D61" s="188">
        <f>D63</f>
        <v>210000</v>
      </c>
      <c r="E61" s="197">
        <f>E63</f>
        <v>178000</v>
      </c>
      <c r="F61" s="197">
        <v>49103.36</v>
      </c>
      <c r="G61" s="188">
        <f>G63</f>
        <v>210000</v>
      </c>
      <c r="H61" s="188">
        <f>H63</f>
        <v>210000</v>
      </c>
      <c r="I61" s="191">
        <f>F61/E61*100</f>
        <v>27.586157303370783</v>
      </c>
      <c r="J61" s="138">
        <f>J63</f>
        <v>210000</v>
      </c>
      <c r="K61" s="138">
        <f>K63</f>
        <v>210000</v>
      </c>
    </row>
    <row r="62" spans="2:11" ht="14.25">
      <c r="B62" s="307" t="s">
        <v>146</v>
      </c>
      <c r="C62" s="308"/>
      <c r="D62" s="210">
        <v>210000</v>
      </c>
      <c r="E62" s="211">
        <v>178000</v>
      </c>
      <c r="F62" s="211">
        <v>49103.36</v>
      </c>
      <c r="G62" s="210">
        <v>210000</v>
      </c>
      <c r="H62" s="210">
        <v>210000</v>
      </c>
      <c r="I62" s="191"/>
      <c r="J62" s="140">
        <v>210000</v>
      </c>
      <c r="K62" s="140">
        <v>210000</v>
      </c>
    </row>
    <row r="63" spans="2:11" ht="18" customHeight="1">
      <c r="B63" s="206">
        <v>3</v>
      </c>
      <c r="C63" s="205" t="s">
        <v>18</v>
      </c>
      <c r="D63" s="188">
        <f aca="true" t="shared" si="7" ref="D63:K64">D64</f>
        <v>210000</v>
      </c>
      <c r="E63" s="186">
        <f t="shared" si="7"/>
        <v>178000</v>
      </c>
      <c r="F63" s="186">
        <v>49103.36</v>
      </c>
      <c r="G63" s="188">
        <f t="shared" si="7"/>
        <v>210000</v>
      </c>
      <c r="H63" s="188">
        <f t="shared" si="7"/>
        <v>210000</v>
      </c>
      <c r="I63" s="191">
        <f>F63/E63*100</f>
        <v>27.586157303370783</v>
      </c>
      <c r="J63" s="138">
        <f t="shared" si="7"/>
        <v>210000</v>
      </c>
      <c r="K63" s="138">
        <f t="shared" si="7"/>
        <v>210000</v>
      </c>
    </row>
    <row r="64" spans="2:11" ht="15.75" customHeight="1">
      <c r="B64" s="206">
        <v>32</v>
      </c>
      <c r="C64" s="205" t="s">
        <v>26</v>
      </c>
      <c r="D64" s="188">
        <f t="shared" si="7"/>
        <v>210000</v>
      </c>
      <c r="E64" s="186">
        <f t="shared" si="7"/>
        <v>178000</v>
      </c>
      <c r="F64" s="186">
        <v>49103.36</v>
      </c>
      <c r="G64" s="188">
        <f t="shared" si="7"/>
        <v>210000</v>
      </c>
      <c r="H64" s="188">
        <f t="shared" si="7"/>
        <v>210000</v>
      </c>
      <c r="I64" s="191">
        <f>F64/E64*100</f>
        <v>27.586157303370783</v>
      </c>
      <c r="J64" s="138">
        <f t="shared" si="7"/>
        <v>210000</v>
      </c>
      <c r="K64" s="138">
        <f t="shared" si="7"/>
        <v>210000</v>
      </c>
    </row>
    <row r="65" spans="2:11" ht="18.75" customHeight="1">
      <c r="B65" s="206">
        <v>329</v>
      </c>
      <c r="C65" s="205" t="s">
        <v>41</v>
      </c>
      <c r="D65" s="187">
        <v>210000</v>
      </c>
      <c r="E65" s="211">
        <v>178000</v>
      </c>
      <c r="F65" s="186">
        <v>49103.36</v>
      </c>
      <c r="G65" s="187">
        <v>210000</v>
      </c>
      <c r="H65" s="187">
        <v>210000</v>
      </c>
      <c r="I65" s="191">
        <f>F65/E65*100</f>
        <v>27.586157303370783</v>
      </c>
      <c r="J65" s="137">
        <v>210000</v>
      </c>
      <c r="K65" s="137">
        <v>210000</v>
      </c>
    </row>
    <row r="66" spans="2:11" ht="14.25">
      <c r="B66" s="206">
        <v>3291</v>
      </c>
      <c r="C66" s="205" t="s">
        <v>185</v>
      </c>
      <c r="D66" s="187"/>
      <c r="E66" s="186"/>
      <c r="F66" s="186">
        <v>40581.62</v>
      </c>
      <c r="G66" s="187"/>
      <c r="H66" s="187"/>
      <c r="I66" s="191"/>
      <c r="J66" s="137"/>
      <c r="K66" s="137"/>
    </row>
    <row r="67" spans="2:11" ht="14.25">
      <c r="B67" s="206">
        <v>3292</v>
      </c>
      <c r="C67" s="205" t="s">
        <v>43</v>
      </c>
      <c r="D67" s="187"/>
      <c r="E67" s="186"/>
      <c r="F67" s="186">
        <v>3573.02</v>
      </c>
      <c r="G67" s="187"/>
      <c r="H67" s="187"/>
      <c r="I67" s="191"/>
      <c r="J67" s="137"/>
      <c r="K67" s="137"/>
    </row>
    <row r="68" spans="2:11" ht="14.25">
      <c r="B68" s="206">
        <v>3293</v>
      </c>
      <c r="C68" s="205" t="s">
        <v>44</v>
      </c>
      <c r="D68" s="187"/>
      <c r="E68" s="186"/>
      <c r="F68" s="186">
        <v>2049.72</v>
      </c>
      <c r="G68" s="187"/>
      <c r="H68" s="187"/>
      <c r="I68" s="191"/>
      <c r="J68" s="137"/>
      <c r="K68" s="137"/>
    </row>
    <row r="69" spans="2:11" ht="14.25">
      <c r="B69" s="206">
        <v>3294</v>
      </c>
      <c r="C69" s="205" t="s">
        <v>45</v>
      </c>
      <c r="D69" s="187"/>
      <c r="E69" s="186"/>
      <c r="F69" s="186">
        <v>0</v>
      </c>
      <c r="G69" s="187"/>
      <c r="H69" s="187"/>
      <c r="I69" s="191"/>
      <c r="J69" s="137"/>
      <c r="K69" s="137"/>
    </row>
    <row r="70" spans="2:11" ht="14.25">
      <c r="B70" s="206">
        <v>3295</v>
      </c>
      <c r="C70" s="205" t="s">
        <v>46</v>
      </c>
      <c r="D70" s="187"/>
      <c r="E70" s="186"/>
      <c r="F70" s="186">
        <v>1939</v>
      </c>
      <c r="G70" s="187"/>
      <c r="H70" s="187"/>
      <c r="I70" s="191"/>
      <c r="J70" s="137"/>
      <c r="K70" s="137"/>
    </row>
    <row r="71" spans="2:11" ht="14.25">
      <c r="B71" s="206">
        <v>3299</v>
      </c>
      <c r="C71" s="205" t="s">
        <v>41</v>
      </c>
      <c r="D71" s="187"/>
      <c r="E71" s="186"/>
      <c r="F71" s="186">
        <v>960</v>
      </c>
      <c r="G71" s="187"/>
      <c r="H71" s="187"/>
      <c r="I71" s="191"/>
      <c r="J71" s="137"/>
      <c r="K71" s="137"/>
    </row>
    <row r="72" spans="2:11" ht="16.5" customHeight="1">
      <c r="B72" s="207" t="s">
        <v>147</v>
      </c>
      <c r="C72" s="190" t="s">
        <v>47</v>
      </c>
      <c r="D72" s="188">
        <f>D74</f>
        <v>0</v>
      </c>
      <c r="E72" s="197">
        <f>E74</f>
        <v>0</v>
      </c>
      <c r="F72" s="197">
        <v>0</v>
      </c>
      <c r="G72" s="188">
        <f>G74</f>
        <v>0</v>
      </c>
      <c r="H72" s="188">
        <f>H74</f>
        <v>0</v>
      </c>
      <c r="I72" s="191"/>
      <c r="J72" s="138">
        <f>J74</f>
        <v>0</v>
      </c>
      <c r="K72" s="138">
        <f>K74</f>
        <v>0</v>
      </c>
    </row>
    <row r="73" spans="2:11" ht="14.25">
      <c r="B73" s="208" t="s">
        <v>135</v>
      </c>
      <c r="C73" s="200"/>
      <c r="D73" s="187">
        <f>D75</f>
        <v>0</v>
      </c>
      <c r="E73" s="186">
        <f>E75</f>
        <v>0</v>
      </c>
      <c r="F73" s="202">
        <v>0</v>
      </c>
      <c r="G73" s="201">
        <v>0</v>
      </c>
      <c r="H73" s="201">
        <v>0</v>
      </c>
      <c r="I73" s="191"/>
      <c r="J73" s="137">
        <f>J75</f>
        <v>0</v>
      </c>
      <c r="K73" s="137">
        <f>K75</f>
        <v>0</v>
      </c>
    </row>
    <row r="74" spans="2:11" ht="19.5" customHeight="1">
      <c r="B74" s="206">
        <v>3</v>
      </c>
      <c r="C74" s="205" t="s">
        <v>18</v>
      </c>
      <c r="D74" s="188">
        <f aca="true" t="shared" si="8" ref="D74:K75">D75</f>
        <v>0</v>
      </c>
      <c r="E74" s="186">
        <f t="shared" si="8"/>
        <v>0</v>
      </c>
      <c r="F74" s="186">
        <v>0</v>
      </c>
      <c r="G74" s="188">
        <f t="shared" si="8"/>
        <v>0</v>
      </c>
      <c r="H74" s="188">
        <f t="shared" si="8"/>
        <v>0</v>
      </c>
      <c r="I74" s="191"/>
      <c r="J74" s="138">
        <f t="shared" si="8"/>
        <v>0</v>
      </c>
      <c r="K74" s="138">
        <f t="shared" si="8"/>
        <v>0</v>
      </c>
    </row>
    <row r="75" spans="2:11" ht="17.25" customHeight="1">
      <c r="B75" s="206">
        <v>34</v>
      </c>
      <c r="C75" s="205" t="s">
        <v>47</v>
      </c>
      <c r="D75" s="188">
        <f t="shared" si="8"/>
        <v>0</v>
      </c>
      <c r="E75" s="186">
        <f t="shared" si="8"/>
        <v>0</v>
      </c>
      <c r="F75" s="186">
        <v>0</v>
      </c>
      <c r="G75" s="188">
        <f t="shared" si="8"/>
        <v>0</v>
      </c>
      <c r="H75" s="188">
        <f t="shared" si="8"/>
        <v>0</v>
      </c>
      <c r="I75" s="191"/>
      <c r="J75" s="138">
        <f t="shared" si="8"/>
        <v>0</v>
      </c>
      <c r="K75" s="138">
        <f t="shared" si="8"/>
        <v>0</v>
      </c>
    </row>
    <row r="76" spans="2:11" ht="17.25" customHeight="1">
      <c r="B76" s="206">
        <v>342</v>
      </c>
      <c r="C76" s="205" t="s">
        <v>47</v>
      </c>
      <c r="D76" s="187">
        <v>0</v>
      </c>
      <c r="E76" s="186">
        <v>0</v>
      </c>
      <c r="F76" s="186">
        <v>0</v>
      </c>
      <c r="G76" s="187">
        <v>0</v>
      </c>
      <c r="H76" s="187">
        <v>0</v>
      </c>
      <c r="I76" s="191"/>
      <c r="J76" s="137">
        <v>0</v>
      </c>
      <c r="K76" s="137">
        <v>0</v>
      </c>
    </row>
    <row r="77" spans="2:11" ht="14.25">
      <c r="B77" s="206"/>
      <c r="C77" s="205"/>
      <c r="D77" s="187"/>
      <c r="E77" s="186"/>
      <c r="F77" s="186"/>
      <c r="G77" s="187"/>
      <c r="H77" s="187"/>
      <c r="I77" s="191"/>
      <c r="J77" s="137"/>
      <c r="K77" s="137"/>
    </row>
    <row r="78" spans="2:11" ht="17.25" customHeight="1">
      <c r="B78" s="207" t="s">
        <v>148</v>
      </c>
      <c r="C78" s="190" t="s">
        <v>47</v>
      </c>
      <c r="D78" s="188">
        <f>D80</f>
        <v>680000</v>
      </c>
      <c r="E78" s="197">
        <f>E80</f>
        <v>608000</v>
      </c>
      <c r="F78" s="197">
        <v>287593.38</v>
      </c>
      <c r="G78" s="188">
        <f>G80</f>
        <v>680000</v>
      </c>
      <c r="H78" s="188">
        <f>H80</f>
        <v>680000</v>
      </c>
      <c r="I78" s="191">
        <f>F78/E78*100</f>
        <v>47.3015427631579</v>
      </c>
      <c r="J78" s="138">
        <f>J80</f>
        <v>680000</v>
      </c>
      <c r="K78" s="138">
        <f>K80</f>
        <v>680000</v>
      </c>
    </row>
    <row r="79" spans="2:11" ht="14.25">
      <c r="B79" s="208" t="s">
        <v>135</v>
      </c>
      <c r="C79" s="200"/>
      <c r="D79" s="201">
        <v>680000</v>
      </c>
      <c r="E79" s="202">
        <v>608000</v>
      </c>
      <c r="F79" s="202">
        <v>287593.38</v>
      </c>
      <c r="G79" s="201">
        <v>680000</v>
      </c>
      <c r="H79" s="201">
        <v>680000</v>
      </c>
      <c r="I79" s="191"/>
      <c r="J79" s="139">
        <v>680000</v>
      </c>
      <c r="K79" s="139">
        <v>680000</v>
      </c>
    </row>
    <row r="80" spans="2:11" ht="19.5" customHeight="1">
      <c r="B80" s="206">
        <v>3</v>
      </c>
      <c r="C80" s="205" t="s">
        <v>18</v>
      </c>
      <c r="D80" s="188">
        <f aca="true" t="shared" si="9" ref="D80:K81">D81</f>
        <v>680000</v>
      </c>
      <c r="E80" s="186">
        <f t="shared" si="9"/>
        <v>608000</v>
      </c>
      <c r="F80" s="186">
        <v>287593.38</v>
      </c>
      <c r="G80" s="188">
        <f t="shared" si="9"/>
        <v>680000</v>
      </c>
      <c r="H80" s="188">
        <f t="shared" si="9"/>
        <v>680000</v>
      </c>
      <c r="I80" s="191">
        <f>F80/E80*100</f>
        <v>47.3015427631579</v>
      </c>
      <c r="J80" s="138">
        <f t="shared" si="9"/>
        <v>680000</v>
      </c>
      <c r="K80" s="138">
        <f t="shared" si="9"/>
        <v>680000</v>
      </c>
    </row>
    <row r="81" spans="2:11" ht="17.25" customHeight="1">
      <c r="B81" s="206">
        <v>34</v>
      </c>
      <c r="C81" s="205" t="s">
        <v>47</v>
      </c>
      <c r="D81" s="188">
        <f t="shared" si="9"/>
        <v>680000</v>
      </c>
      <c r="E81" s="186">
        <f t="shared" si="9"/>
        <v>608000</v>
      </c>
      <c r="F81" s="186">
        <v>287593.38</v>
      </c>
      <c r="G81" s="188">
        <f t="shared" si="9"/>
        <v>680000</v>
      </c>
      <c r="H81" s="188">
        <f t="shared" si="9"/>
        <v>680000</v>
      </c>
      <c r="I81" s="191">
        <f>F81/E81*100</f>
        <v>47.3015427631579</v>
      </c>
      <c r="J81" s="138">
        <f t="shared" si="9"/>
        <v>680000</v>
      </c>
      <c r="K81" s="138">
        <f t="shared" si="9"/>
        <v>680000</v>
      </c>
    </row>
    <row r="82" spans="2:11" ht="16.5" customHeight="1">
      <c r="B82" s="206">
        <v>343</v>
      </c>
      <c r="C82" s="205" t="s">
        <v>48</v>
      </c>
      <c r="D82" s="187">
        <v>680000</v>
      </c>
      <c r="E82" s="186">
        <v>608000</v>
      </c>
      <c r="F82" s="186">
        <v>287593.38</v>
      </c>
      <c r="G82" s="187">
        <v>680000</v>
      </c>
      <c r="H82" s="187">
        <v>680000</v>
      </c>
      <c r="I82" s="191">
        <f>F82/E82*100</f>
        <v>47.3015427631579</v>
      </c>
      <c r="J82" s="137">
        <v>680000</v>
      </c>
      <c r="K82" s="137">
        <v>680000</v>
      </c>
    </row>
    <row r="83" spans="2:11" ht="14.25">
      <c r="B83" s="206">
        <v>3431</v>
      </c>
      <c r="C83" s="205" t="s">
        <v>49</v>
      </c>
      <c r="D83" s="187"/>
      <c r="E83" s="186">
        <v>0</v>
      </c>
      <c r="F83" s="186">
        <v>5464.53</v>
      </c>
      <c r="G83" s="187"/>
      <c r="H83" s="187"/>
      <c r="I83" s="191">
        <v>0</v>
      </c>
      <c r="J83" s="137"/>
      <c r="K83" s="137"/>
    </row>
    <row r="84" spans="2:11" ht="14.25">
      <c r="B84" s="206">
        <v>3433</v>
      </c>
      <c r="C84" s="205" t="s">
        <v>50</v>
      </c>
      <c r="D84" s="187"/>
      <c r="E84" s="186">
        <v>0</v>
      </c>
      <c r="F84" s="186">
        <v>0</v>
      </c>
      <c r="G84" s="187"/>
      <c r="H84" s="187"/>
      <c r="I84" s="191">
        <v>0</v>
      </c>
      <c r="J84" s="137"/>
      <c r="K84" s="137"/>
    </row>
    <row r="85" spans="2:11" ht="14.25">
      <c r="B85" s="206">
        <v>3434</v>
      </c>
      <c r="C85" s="205" t="s">
        <v>186</v>
      </c>
      <c r="D85" s="187"/>
      <c r="E85" s="186">
        <v>0</v>
      </c>
      <c r="F85" s="186">
        <v>282128.85</v>
      </c>
      <c r="G85" s="187"/>
      <c r="H85" s="187"/>
      <c r="I85" s="191">
        <v>0</v>
      </c>
      <c r="J85" s="137"/>
      <c r="K85" s="137"/>
    </row>
    <row r="86" spans="2:11" ht="36" customHeight="1">
      <c r="B86" s="212" t="s">
        <v>149</v>
      </c>
      <c r="C86" s="213" t="s">
        <v>51</v>
      </c>
      <c r="D86" s="214">
        <f>D88</f>
        <v>5338000</v>
      </c>
      <c r="E86" s="215">
        <f>E88</f>
        <v>2695000</v>
      </c>
      <c r="F86" s="215">
        <v>1372665.67</v>
      </c>
      <c r="G86" s="214">
        <f>G88</f>
        <v>5338000</v>
      </c>
      <c r="H86" s="214">
        <f>H88</f>
        <v>5351000</v>
      </c>
      <c r="I86" s="191">
        <f>F86/E86*100</f>
        <v>50.933791094619664</v>
      </c>
      <c r="J86" s="141">
        <f>J88</f>
        <v>5338000</v>
      </c>
      <c r="K86" s="141">
        <f>K88</f>
        <v>5351000</v>
      </c>
    </row>
    <row r="87" spans="2:11" ht="14.25">
      <c r="B87" s="208" t="s">
        <v>218</v>
      </c>
      <c r="C87" s="216"/>
      <c r="D87" s="210">
        <v>5338000</v>
      </c>
      <c r="E87" s="211">
        <v>2695000</v>
      </c>
      <c r="F87" s="211">
        <v>1372665.67</v>
      </c>
      <c r="G87" s="210">
        <v>5338000</v>
      </c>
      <c r="H87" s="210">
        <v>5351000</v>
      </c>
      <c r="I87" s="191"/>
      <c r="J87" s="140">
        <v>5380000</v>
      </c>
      <c r="K87" s="140">
        <v>5351000</v>
      </c>
    </row>
    <row r="88" spans="2:11" ht="19.5" customHeight="1">
      <c r="B88" s="206">
        <v>3</v>
      </c>
      <c r="C88" s="205" t="s">
        <v>18</v>
      </c>
      <c r="D88" s="188">
        <f aca="true" t="shared" si="10" ref="D88:K89">D89</f>
        <v>5338000</v>
      </c>
      <c r="E88" s="186">
        <f t="shared" si="10"/>
        <v>2695000</v>
      </c>
      <c r="F88" s="186">
        <v>1372665.67</v>
      </c>
      <c r="G88" s="188">
        <f t="shared" si="10"/>
        <v>5338000</v>
      </c>
      <c r="H88" s="188">
        <f t="shared" si="10"/>
        <v>5351000</v>
      </c>
      <c r="I88" s="191">
        <f>F88/E88*100</f>
        <v>50.933791094619664</v>
      </c>
      <c r="J88" s="138">
        <f t="shared" si="10"/>
        <v>5338000</v>
      </c>
      <c r="K88" s="138">
        <f t="shared" si="10"/>
        <v>5351000</v>
      </c>
    </row>
    <row r="89" spans="2:11" ht="35.25" customHeight="1">
      <c r="B89" s="217">
        <v>36</v>
      </c>
      <c r="C89" s="218" t="s">
        <v>150</v>
      </c>
      <c r="D89" s="214">
        <f t="shared" si="10"/>
        <v>5338000</v>
      </c>
      <c r="E89" s="219">
        <f t="shared" si="10"/>
        <v>2695000</v>
      </c>
      <c r="F89" s="219">
        <v>1372665.67</v>
      </c>
      <c r="G89" s="214">
        <f t="shared" si="10"/>
        <v>5338000</v>
      </c>
      <c r="H89" s="214">
        <f t="shared" si="10"/>
        <v>5351000</v>
      </c>
      <c r="I89" s="191">
        <f>F89/E89*100</f>
        <v>50.933791094619664</v>
      </c>
      <c r="J89" s="141">
        <f t="shared" si="10"/>
        <v>5338000</v>
      </c>
      <c r="K89" s="141">
        <f t="shared" si="10"/>
        <v>5351000</v>
      </c>
    </row>
    <row r="90" spans="2:11" ht="23.25" customHeight="1">
      <c r="B90" s="217">
        <v>363</v>
      </c>
      <c r="C90" s="218" t="s">
        <v>52</v>
      </c>
      <c r="D90" s="220">
        <v>5338000</v>
      </c>
      <c r="E90" s="219">
        <v>2695000</v>
      </c>
      <c r="F90" s="219">
        <v>1372665.67</v>
      </c>
      <c r="G90" s="220">
        <v>5338000</v>
      </c>
      <c r="H90" s="220">
        <v>5351000</v>
      </c>
      <c r="I90" s="191">
        <f>F90/E90*100</f>
        <v>50.933791094619664</v>
      </c>
      <c r="J90" s="142">
        <v>5338000</v>
      </c>
      <c r="K90" s="142">
        <v>5351000</v>
      </c>
    </row>
    <row r="91" spans="2:11" ht="23.25" customHeight="1">
      <c r="B91" s="217">
        <v>3631</v>
      </c>
      <c r="C91" s="218" t="s">
        <v>187</v>
      </c>
      <c r="D91" s="220"/>
      <c r="E91" s="219"/>
      <c r="F91" s="219">
        <v>1372665.67</v>
      </c>
      <c r="G91" s="220"/>
      <c r="H91" s="220"/>
      <c r="I91" s="191"/>
      <c r="J91" s="142"/>
      <c r="K91" s="142"/>
    </row>
    <row r="92" spans="2:11" ht="37.5" customHeight="1">
      <c r="B92" s="221" t="s">
        <v>151</v>
      </c>
      <c r="C92" s="213" t="s">
        <v>55</v>
      </c>
      <c r="D92" s="214">
        <f>D94</f>
        <v>9000</v>
      </c>
      <c r="E92" s="215">
        <f>E94</f>
        <v>10000</v>
      </c>
      <c r="F92" s="215">
        <v>0</v>
      </c>
      <c r="G92" s="214">
        <f>G94</f>
        <v>9000</v>
      </c>
      <c r="H92" s="214">
        <f>H94</f>
        <v>9000</v>
      </c>
      <c r="I92" s="191">
        <f>F92/E92*100</f>
        <v>0</v>
      </c>
      <c r="J92" s="141">
        <f>J94</f>
        <v>9000</v>
      </c>
      <c r="K92" s="141">
        <f>K94</f>
        <v>9000</v>
      </c>
    </row>
    <row r="93" spans="2:11" ht="14.25">
      <c r="B93" s="208" t="s">
        <v>135</v>
      </c>
      <c r="C93" s="216"/>
      <c r="D93" s="210">
        <v>9000</v>
      </c>
      <c r="E93" s="211">
        <v>10000</v>
      </c>
      <c r="F93" s="211">
        <v>0</v>
      </c>
      <c r="G93" s="210">
        <v>9000</v>
      </c>
      <c r="H93" s="210">
        <v>9000</v>
      </c>
      <c r="I93" s="191"/>
      <c r="J93" s="140">
        <v>9000</v>
      </c>
      <c r="K93" s="140">
        <v>9000</v>
      </c>
    </row>
    <row r="94" spans="2:11" ht="29.25" customHeight="1">
      <c r="B94" s="221" t="s">
        <v>152</v>
      </c>
      <c r="C94" s="213" t="s">
        <v>153</v>
      </c>
      <c r="D94" s="214">
        <f aca="true" t="shared" si="11" ref="D94:K95">D95</f>
        <v>9000</v>
      </c>
      <c r="E94" s="215">
        <f t="shared" si="11"/>
        <v>10000</v>
      </c>
      <c r="F94" s="215">
        <v>0</v>
      </c>
      <c r="G94" s="214">
        <f t="shared" si="11"/>
        <v>9000</v>
      </c>
      <c r="H94" s="214">
        <f t="shared" si="11"/>
        <v>9000</v>
      </c>
      <c r="I94" s="191">
        <f>F94/E94*100</f>
        <v>0</v>
      </c>
      <c r="J94" s="141">
        <f t="shared" si="11"/>
        <v>9000</v>
      </c>
      <c r="K94" s="141">
        <f t="shared" si="11"/>
        <v>9000</v>
      </c>
    </row>
    <row r="95" spans="2:11" ht="33.75" customHeight="1">
      <c r="B95" s="221" t="s">
        <v>154</v>
      </c>
      <c r="C95" s="213" t="s">
        <v>55</v>
      </c>
      <c r="D95" s="214">
        <f t="shared" si="11"/>
        <v>9000</v>
      </c>
      <c r="E95" s="215">
        <f t="shared" si="11"/>
        <v>10000</v>
      </c>
      <c r="F95" s="215">
        <v>0</v>
      </c>
      <c r="G95" s="214">
        <f t="shared" si="11"/>
        <v>9000</v>
      </c>
      <c r="H95" s="214">
        <f t="shared" si="11"/>
        <v>9000</v>
      </c>
      <c r="I95" s="191">
        <f>F95/E95*100</f>
        <v>0</v>
      </c>
      <c r="J95" s="141">
        <f t="shared" si="11"/>
        <v>9000</v>
      </c>
      <c r="K95" s="141">
        <f t="shared" si="11"/>
        <v>9000</v>
      </c>
    </row>
    <row r="96" spans="2:11" ht="14.25">
      <c r="B96" s="222" t="s">
        <v>155</v>
      </c>
      <c r="C96" s="218" t="s">
        <v>56</v>
      </c>
      <c r="D96" s="220">
        <v>9000</v>
      </c>
      <c r="E96" s="219">
        <v>10000</v>
      </c>
      <c r="F96" s="219">
        <v>0</v>
      </c>
      <c r="G96" s="220">
        <v>9000</v>
      </c>
      <c r="H96" s="220">
        <v>9000</v>
      </c>
      <c r="I96" s="191">
        <f>F96/E96*100</f>
        <v>0</v>
      </c>
      <c r="J96" s="142">
        <v>9000</v>
      </c>
      <c r="K96" s="142">
        <v>9000</v>
      </c>
    </row>
    <row r="97" spans="2:11" ht="14.25">
      <c r="B97" s="222" t="s">
        <v>216</v>
      </c>
      <c r="C97" s="218" t="s">
        <v>57</v>
      </c>
      <c r="D97" s="220"/>
      <c r="E97" s="219"/>
      <c r="F97" s="219">
        <v>0</v>
      </c>
      <c r="G97" s="220"/>
      <c r="H97" s="220"/>
      <c r="I97" s="191"/>
      <c r="J97" s="142"/>
      <c r="K97" s="142"/>
    </row>
    <row r="98" spans="2:11" ht="25.5" customHeight="1">
      <c r="B98" s="238" t="s">
        <v>162</v>
      </c>
      <c r="C98" s="239" t="s">
        <v>157</v>
      </c>
      <c r="D98" s="240">
        <f>D99+D104</f>
        <v>20874000</v>
      </c>
      <c r="E98" s="241">
        <f>E99+E104</f>
        <v>22108000</v>
      </c>
      <c r="F98" s="241">
        <f>F99+F104</f>
        <v>8310553.15</v>
      </c>
      <c r="G98" s="242"/>
      <c r="H98" s="242"/>
      <c r="I98" s="243">
        <f>F98/E98*100</f>
        <v>37.5907054007599</v>
      </c>
      <c r="J98" s="143">
        <f>J99+J104</f>
        <v>20374000</v>
      </c>
      <c r="K98" s="143">
        <f>K99+K104</f>
        <v>20461000</v>
      </c>
    </row>
    <row r="99" spans="2:11" ht="22.5" customHeight="1">
      <c r="B99" s="221" t="s">
        <v>205</v>
      </c>
      <c r="C99" s="213" t="s">
        <v>158</v>
      </c>
      <c r="D99" s="214">
        <v>16500000</v>
      </c>
      <c r="E99" s="215">
        <f>E101</f>
        <v>17748000</v>
      </c>
      <c r="F99" s="215">
        <v>8253303.15</v>
      </c>
      <c r="G99" s="220"/>
      <c r="H99" s="220"/>
      <c r="I99" s="198">
        <f>F99/E99*100</f>
        <v>46.5027222785666</v>
      </c>
      <c r="J99" s="141">
        <v>16500000</v>
      </c>
      <c r="K99" s="141">
        <v>16500000</v>
      </c>
    </row>
    <row r="100" spans="2:11" ht="21" customHeight="1">
      <c r="B100" s="309" t="s">
        <v>219</v>
      </c>
      <c r="C100" s="310"/>
      <c r="D100" s="220">
        <v>16500000</v>
      </c>
      <c r="E100" s="219">
        <v>17748000</v>
      </c>
      <c r="F100" s="219">
        <v>8253303.15</v>
      </c>
      <c r="G100" s="220"/>
      <c r="H100" s="220"/>
      <c r="I100" s="191"/>
      <c r="J100" s="142">
        <v>16500000</v>
      </c>
      <c r="K100" s="142">
        <v>16500000</v>
      </c>
    </row>
    <row r="101" spans="2:11" ht="19.5" customHeight="1">
      <c r="B101" s="222" t="s">
        <v>159</v>
      </c>
      <c r="C101" s="218" t="s">
        <v>26</v>
      </c>
      <c r="D101" s="214">
        <v>16500000</v>
      </c>
      <c r="E101" s="219">
        <f>E102</f>
        <v>17748000</v>
      </c>
      <c r="F101" s="219">
        <v>8253303.15</v>
      </c>
      <c r="G101" s="220"/>
      <c r="H101" s="220"/>
      <c r="I101" s="191">
        <f>F101/E101*100</f>
        <v>46.5027222785666</v>
      </c>
      <c r="J101" s="141">
        <v>16500000</v>
      </c>
      <c r="K101" s="141">
        <v>16500000</v>
      </c>
    </row>
    <row r="102" spans="2:11" ht="21" customHeight="1">
      <c r="B102" s="222" t="s">
        <v>160</v>
      </c>
      <c r="C102" s="218" t="s">
        <v>36</v>
      </c>
      <c r="D102" s="220">
        <v>16500000</v>
      </c>
      <c r="E102" s="219">
        <v>17748000</v>
      </c>
      <c r="F102" s="219">
        <v>8253303.15</v>
      </c>
      <c r="G102" s="220">
        <v>16500000</v>
      </c>
      <c r="H102" s="220">
        <v>16500000</v>
      </c>
      <c r="I102" s="191">
        <f>F102/E102*100</f>
        <v>46.5027222785666</v>
      </c>
      <c r="J102" s="142">
        <v>16500000</v>
      </c>
      <c r="K102" s="142">
        <v>16500000</v>
      </c>
    </row>
    <row r="103" spans="2:11" ht="14.25">
      <c r="B103" s="222" t="s">
        <v>188</v>
      </c>
      <c r="C103" s="218" t="s">
        <v>189</v>
      </c>
      <c r="D103" s="220"/>
      <c r="E103" s="219">
        <v>0</v>
      </c>
      <c r="F103" s="219">
        <v>8253303.15</v>
      </c>
      <c r="G103" s="220"/>
      <c r="H103" s="220"/>
      <c r="I103" s="191">
        <v>0</v>
      </c>
      <c r="J103" s="142"/>
      <c r="K103" s="142"/>
    </row>
    <row r="104" spans="2:11" ht="19.5" customHeight="1">
      <c r="B104" s="221" t="s">
        <v>206</v>
      </c>
      <c r="C104" s="213" t="s">
        <v>161</v>
      </c>
      <c r="D104" s="214">
        <f>D106</f>
        <v>4374000</v>
      </c>
      <c r="E104" s="215">
        <f>E106</f>
        <v>4360000</v>
      </c>
      <c r="F104" s="215">
        <v>57250</v>
      </c>
      <c r="G104" s="214">
        <f>G106</f>
        <v>3874000</v>
      </c>
      <c r="H104" s="214">
        <f>H106</f>
        <v>3961000</v>
      </c>
      <c r="I104" s="191">
        <f>F104/E104*100</f>
        <v>1.313073394495413</v>
      </c>
      <c r="J104" s="141">
        <f>J106</f>
        <v>3874000</v>
      </c>
      <c r="K104" s="141">
        <f>K106</f>
        <v>3961000</v>
      </c>
    </row>
    <row r="105" spans="2:11" ht="14.25">
      <c r="B105" s="208" t="s">
        <v>220</v>
      </c>
      <c r="C105" s="216"/>
      <c r="D105" s="210">
        <f>D107</f>
        <v>4374000</v>
      </c>
      <c r="E105" s="211">
        <f>E107</f>
        <v>4360000</v>
      </c>
      <c r="F105" s="211">
        <v>57250</v>
      </c>
      <c r="G105" s="210">
        <v>3874000</v>
      </c>
      <c r="H105" s="210">
        <v>3961000</v>
      </c>
      <c r="I105" s="191"/>
      <c r="J105" s="140">
        <f>J107</f>
        <v>3874000</v>
      </c>
      <c r="K105" s="140">
        <f>K107</f>
        <v>3961000</v>
      </c>
    </row>
    <row r="106" spans="2:11" ht="15">
      <c r="B106" s="224" t="s">
        <v>159</v>
      </c>
      <c r="C106" s="218" t="s">
        <v>26</v>
      </c>
      <c r="D106" s="214">
        <f>D107</f>
        <v>4374000</v>
      </c>
      <c r="E106" s="219">
        <f>E107</f>
        <v>4360000</v>
      </c>
      <c r="F106" s="219">
        <v>57250</v>
      </c>
      <c r="G106" s="214">
        <f>G107</f>
        <v>3874000</v>
      </c>
      <c r="H106" s="214">
        <f>H107</f>
        <v>3961000</v>
      </c>
      <c r="I106" s="191">
        <f>F106/E106*100</f>
        <v>1.313073394495413</v>
      </c>
      <c r="J106" s="141">
        <f>J107</f>
        <v>3874000</v>
      </c>
      <c r="K106" s="141">
        <f>K107</f>
        <v>3961000</v>
      </c>
    </row>
    <row r="107" spans="2:11" ht="14.25">
      <c r="B107" s="222" t="s">
        <v>160</v>
      </c>
      <c r="C107" s="218" t="s">
        <v>36</v>
      </c>
      <c r="D107" s="220">
        <v>4374000</v>
      </c>
      <c r="E107" s="219">
        <v>4360000</v>
      </c>
      <c r="F107" s="219">
        <v>57250</v>
      </c>
      <c r="G107" s="220">
        <v>3874000</v>
      </c>
      <c r="H107" s="220">
        <v>3961000</v>
      </c>
      <c r="I107" s="191">
        <f>F107/E107*100</f>
        <v>1.313073394495413</v>
      </c>
      <c r="J107" s="142">
        <v>3874000</v>
      </c>
      <c r="K107" s="142">
        <v>3961000</v>
      </c>
    </row>
    <row r="108" spans="2:11" ht="14.25">
      <c r="B108" s="222" t="s">
        <v>188</v>
      </c>
      <c r="C108" s="218" t="s">
        <v>189</v>
      </c>
      <c r="D108" s="220"/>
      <c r="E108" s="219"/>
      <c r="F108" s="219">
        <v>57250</v>
      </c>
      <c r="G108" s="220"/>
      <c r="H108" s="220"/>
      <c r="I108" s="191"/>
      <c r="J108" s="142"/>
      <c r="K108" s="142"/>
    </row>
    <row r="109" spans="2:11" ht="23.25" customHeight="1">
      <c r="B109" s="238" t="s">
        <v>156</v>
      </c>
      <c r="C109" s="239" t="s">
        <v>153</v>
      </c>
      <c r="D109" s="240">
        <f>D110+D116+D124</f>
        <v>3701000</v>
      </c>
      <c r="E109" s="241">
        <f>E110+E116</f>
        <v>4387000</v>
      </c>
      <c r="F109" s="241">
        <f>F110+F116</f>
        <v>1121134.79</v>
      </c>
      <c r="G109" s="240">
        <f>G110+G116+G124</f>
        <v>3701000</v>
      </c>
      <c r="H109" s="240">
        <f>H110+H116+H124</f>
        <v>3701000</v>
      </c>
      <c r="I109" s="243">
        <f aca="true" t="shared" si="12" ref="I109:I120">F109/E109*100</f>
        <v>25.555842033280147</v>
      </c>
      <c r="J109" s="143">
        <f>J110+J116+J124</f>
        <v>3701000</v>
      </c>
      <c r="K109" s="143">
        <f>K110+K116+K124</f>
        <v>3701000</v>
      </c>
    </row>
    <row r="110" spans="2:11" ht="27.75" customHeight="1">
      <c r="B110" s="221" t="s">
        <v>207</v>
      </c>
      <c r="C110" s="213" t="s">
        <v>163</v>
      </c>
      <c r="D110" s="214">
        <f>D112</f>
        <v>1000</v>
      </c>
      <c r="E110" s="215">
        <f>E112</f>
        <v>1000</v>
      </c>
      <c r="F110" s="215">
        <v>1000</v>
      </c>
      <c r="G110" s="214">
        <f>G112</f>
        <v>1000</v>
      </c>
      <c r="H110" s="214">
        <f>H112</f>
        <v>1000</v>
      </c>
      <c r="I110" s="225">
        <f t="shared" si="12"/>
        <v>100</v>
      </c>
      <c r="J110" s="141">
        <f>J112</f>
        <v>1000</v>
      </c>
      <c r="K110" s="141">
        <f>K112</f>
        <v>1000</v>
      </c>
    </row>
    <row r="111" spans="2:11" ht="14.25">
      <c r="B111" s="226" t="s">
        <v>135</v>
      </c>
      <c r="C111" s="216"/>
      <c r="D111" s="210">
        <v>1000</v>
      </c>
      <c r="E111" s="211">
        <v>1000</v>
      </c>
      <c r="F111" s="211">
        <v>1000</v>
      </c>
      <c r="G111" s="210">
        <v>1000</v>
      </c>
      <c r="H111" s="210">
        <v>1000</v>
      </c>
      <c r="I111" s="191"/>
      <c r="J111" s="140">
        <v>1000</v>
      </c>
      <c r="K111" s="140">
        <v>1000</v>
      </c>
    </row>
    <row r="112" spans="2:11" ht="33" customHeight="1">
      <c r="B112" s="222" t="s">
        <v>152</v>
      </c>
      <c r="C112" s="218" t="s">
        <v>153</v>
      </c>
      <c r="D112" s="220">
        <f aca="true" t="shared" si="13" ref="D112:K113">D113</f>
        <v>1000</v>
      </c>
      <c r="E112" s="219">
        <f t="shared" si="13"/>
        <v>1000</v>
      </c>
      <c r="F112" s="219">
        <v>1000</v>
      </c>
      <c r="G112" s="220">
        <f t="shared" si="13"/>
        <v>1000</v>
      </c>
      <c r="H112" s="220">
        <f t="shared" si="13"/>
        <v>1000</v>
      </c>
      <c r="I112" s="223">
        <f t="shared" si="12"/>
        <v>100</v>
      </c>
      <c r="J112" s="141">
        <f t="shared" si="13"/>
        <v>1000</v>
      </c>
      <c r="K112" s="141">
        <f t="shared" si="13"/>
        <v>1000</v>
      </c>
    </row>
    <row r="113" spans="2:11" ht="30.75" customHeight="1">
      <c r="B113" s="222" t="s">
        <v>164</v>
      </c>
      <c r="C113" s="218" t="s">
        <v>165</v>
      </c>
      <c r="D113" s="220">
        <f t="shared" si="13"/>
        <v>1000</v>
      </c>
      <c r="E113" s="219">
        <f t="shared" si="13"/>
        <v>1000</v>
      </c>
      <c r="F113" s="219">
        <v>1000</v>
      </c>
      <c r="G113" s="220">
        <f t="shared" si="13"/>
        <v>1000</v>
      </c>
      <c r="H113" s="220">
        <f t="shared" si="13"/>
        <v>1000</v>
      </c>
      <c r="I113" s="223">
        <f t="shared" si="12"/>
        <v>100</v>
      </c>
      <c r="J113" s="141">
        <f t="shared" si="13"/>
        <v>1000</v>
      </c>
      <c r="K113" s="141">
        <f t="shared" si="13"/>
        <v>1000</v>
      </c>
    </row>
    <row r="114" spans="2:11" ht="24.75" customHeight="1">
      <c r="B114" s="222" t="s">
        <v>166</v>
      </c>
      <c r="C114" s="218" t="s">
        <v>167</v>
      </c>
      <c r="D114" s="220">
        <v>1000</v>
      </c>
      <c r="E114" s="219">
        <v>1000</v>
      </c>
      <c r="F114" s="219">
        <v>1000</v>
      </c>
      <c r="G114" s="220">
        <v>1000</v>
      </c>
      <c r="H114" s="220">
        <v>1000</v>
      </c>
      <c r="I114" s="223">
        <f t="shared" si="12"/>
        <v>100</v>
      </c>
      <c r="J114" s="142">
        <v>1000</v>
      </c>
      <c r="K114" s="142">
        <v>1000</v>
      </c>
    </row>
    <row r="115" spans="2:11" ht="20.25" customHeight="1">
      <c r="B115" s="222" t="s">
        <v>190</v>
      </c>
      <c r="C115" s="218" t="s">
        <v>111</v>
      </c>
      <c r="D115" s="220"/>
      <c r="E115" s="219"/>
      <c r="F115" s="219">
        <v>1000</v>
      </c>
      <c r="G115" s="220"/>
      <c r="H115" s="220"/>
      <c r="I115" s="191">
        <v>0</v>
      </c>
      <c r="J115" s="142"/>
      <c r="K115" s="142"/>
    </row>
    <row r="116" spans="2:11" ht="21.75" customHeight="1">
      <c r="B116" s="221" t="s">
        <v>208</v>
      </c>
      <c r="C116" s="213" t="s">
        <v>55</v>
      </c>
      <c r="D116" s="214">
        <f>D118</f>
        <v>3700000</v>
      </c>
      <c r="E116" s="215">
        <f>E118</f>
        <v>4386000</v>
      </c>
      <c r="F116" s="215">
        <v>1120134.79</v>
      </c>
      <c r="G116" s="214">
        <f>G118</f>
        <v>3700000</v>
      </c>
      <c r="H116" s="214">
        <f>H118</f>
        <v>3700000</v>
      </c>
      <c r="I116" s="198">
        <f>F117/E117*100</f>
        <v>25.538868901048794</v>
      </c>
      <c r="J116" s="141">
        <f>J118</f>
        <v>3700000</v>
      </c>
      <c r="K116" s="141">
        <f>K118</f>
        <v>3700000</v>
      </c>
    </row>
    <row r="117" spans="2:11" s="145" customFormat="1" ht="14.25">
      <c r="B117" s="208" t="s">
        <v>220</v>
      </c>
      <c r="C117" s="218"/>
      <c r="D117" s="220">
        <v>3700000</v>
      </c>
      <c r="E117" s="219">
        <v>4386000</v>
      </c>
      <c r="F117" s="219">
        <v>1120134.79</v>
      </c>
      <c r="G117" s="220">
        <v>3700000</v>
      </c>
      <c r="H117" s="220">
        <v>3700000</v>
      </c>
      <c r="J117" s="142">
        <v>3700000</v>
      </c>
      <c r="K117" s="142">
        <v>3700000</v>
      </c>
    </row>
    <row r="118" spans="2:11" ht="26.25" customHeight="1">
      <c r="B118" s="222" t="s">
        <v>152</v>
      </c>
      <c r="C118" s="218" t="s">
        <v>153</v>
      </c>
      <c r="D118" s="220">
        <f aca="true" t="shared" si="14" ref="D118:K118">D119</f>
        <v>3700000</v>
      </c>
      <c r="E118" s="219">
        <f t="shared" si="14"/>
        <v>4386000</v>
      </c>
      <c r="F118" s="219">
        <v>1120134.79</v>
      </c>
      <c r="G118" s="220">
        <f t="shared" si="14"/>
        <v>3700000</v>
      </c>
      <c r="H118" s="220">
        <f t="shared" si="14"/>
        <v>3700000</v>
      </c>
      <c r="I118" s="191">
        <f t="shared" si="12"/>
        <v>25.538868901048794</v>
      </c>
      <c r="J118" s="141">
        <f t="shared" si="14"/>
        <v>3700000</v>
      </c>
      <c r="K118" s="141">
        <f t="shared" si="14"/>
        <v>3700000</v>
      </c>
    </row>
    <row r="119" spans="2:11" ht="30.75" customHeight="1">
      <c r="B119" s="222" t="s">
        <v>154</v>
      </c>
      <c r="C119" s="218" t="s">
        <v>168</v>
      </c>
      <c r="D119" s="220">
        <f>D121</f>
        <v>3700000</v>
      </c>
      <c r="E119" s="219">
        <f>E120</f>
        <v>4386000</v>
      </c>
      <c r="F119" s="219">
        <v>1120134.79</v>
      </c>
      <c r="G119" s="220">
        <f>G121</f>
        <v>3700000</v>
      </c>
      <c r="H119" s="220">
        <f>H121</f>
        <v>3700000</v>
      </c>
      <c r="I119" s="191">
        <f t="shared" si="12"/>
        <v>25.538868901048794</v>
      </c>
      <c r="J119" s="141">
        <f>J121</f>
        <v>3700000</v>
      </c>
      <c r="K119" s="141">
        <f>K121</f>
        <v>3700000</v>
      </c>
    </row>
    <row r="120" spans="2:11" ht="30.75" customHeight="1">
      <c r="B120" s="222" t="s">
        <v>169</v>
      </c>
      <c r="C120" s="218" t="s">
        <v>170</v>
      </c>
      <c r="D120" s="220"/>
      <c r="E120" s="219">
        <v>4386000</v>
      </c>
      <c r="F120" s="219">
        <f>F121</f>
        <v>1120134.79</v>
      </c>
      <c r="G120" s="214"/>
      <c r="H120" s="214"/>
      <c r="I120" s="191">
        <f t="shared" si="12"/>
        <v>25.538868901048794</v>
      </c>
      <c r="J120" s="141"/>
      <c r="K120" s="141"/>
    </row>
    <row r="121" spans="2:11" ht="25.5" customHeight="1">
      <c r="B121" s="244" t="s">
        <v>191</v>
      </c>
      <c r="C121" s="245" t="s">
        <v>192</v>
      </c>
      <c r="D121" s="246">
        <v>3700000</v>
      </c>
      <c r="E121" s="247"/>
      <c r="F121" s="247">
        <v>1120134.79</v>
      </c>
      <c r="G121" s="246">
        <v>3700000</v>
      </c>
      <c r="H121" s="246">
        <v>3700000</v>
      </c>
      <c r="I121" s="248"/>
      <c r="J121" s="142">
        <v>3700000</v>
      </c>
      <c r="K121" s="142">
        <v>3700000</v>
      </c>
    </row>
    <row r="122" spans="2:11" ht="25.5" customHeight="1">
      <c r="B122" s="238" t="s">
        <v>221</v>
      </c>
      <c r="C122" s="239" t="s">
        <v>222</v>
      </c>
      <c r="D122" s="249"/>
      <c r="E122" s="258">
        <f>E123+E131</f>
        <v>23610000</v>
      </c>
      <c r="F122" s="283">
        <f>F123+F131</f>
        <v>30150</v>
      </c>
      <c r="G122" s="249"/>
      <c r="H122" s="249"/>
      <c r="I122" s="277">
        <f>F122/E122*100</f>
        <v>0.12770012706480305</v>
      </c>
      <c r="J122" s="144"/>
      <c r="K122" s="144"/>
    </row>
    <row r="123" spans="2:9" ht="23.25" customHeight="1">
      <c r="B123" s="263" t="s">
        <v>223</v>
      </c>
      <c r="C123" s="261" t="s">
        <v>18</v>
      </c>
      <c r="D123" s="253"/>
      <c r="E123" s="262">
        <f>E125</f>
        <v>10000</v>
      </c>
      <c r="F123" s="279">
        <v>6525</v>
      </c>
      <c r="G123" s="250"/>
      <c r="H123" s="250"/>
      <c r="I123" s="280">
        <f>F123/E123*100</f>
        <v>65.25</v>
      </c>
    </row>
    <row r="124" spans="2:9" ht="12.75">
      <c r="B124" s="300" t="s">
        <v>224</v>
      </c>
      <c r="C124" s="301"/>
      <c r="D124" s="251"/>
      <c r="E124" s="268">
        <v>10000</v>
      </c>
      <c r="F124" s="256">
        <v>6525</v>
      </c>
      <c r="G124" s="251"/>
      <c r="H124" s="251"/>
      <c r="I124" s="278"/>
    </row>
    <row r="125" spans="2:9" ht="25.5" customHeight="1">
      <c r="B125" s="265">
        <v>3</v>
      </c>
      <c r="C125" s="257" t="s">
        <v>18</v>
      </c>
      <c r="D125" s="257"/>
      <c r="E125" s="266">
        <f>E126</f>
        <v>10000</v>
      </c>
      <c r="F125" s="256">
        <v>6525</v>
      </c>
      <c r="G125" s="253"/>
      <c r="H125" s="253"/>
      <c r="I125" s="254">
        <v>0</v>
      </c>
    </row>
    <row r="126" spans="2:11" ht="25.5" customHeight="1">
      <c r="B126" s="267">
        <v>32</v>
      </c>
      <c r="C126" s="264" t="s">
        <v>26</v>
      </c>
      <c r="D126" s="264"/>
      <c r="E126" s="259">
        <f>E127+E129</f>
        <v>10000</v>
      </c>
      <c r="F126" s="282">
        <v>6525</v>
      </c>
      <c r="G126" s="251"/>
      <c r="H126" s="251"/>
      <c r="I126" s="278">
        <v>0</v>
      </c>
      <c r="J126" s="251"/>
      <c r="K126" s="251"/>
    </row>
    <row r="127" spans="2:9" ht="24.75" customHeight="1">
      <c r="B127" s="260">
        <v>323</v>
      </c>
      <c r="C127" s="257" t="s">
        <v>36</v>
      </c>
      <c r="D127" s="253"/>
      <c r="E127" s="256">
        <v>0</v>
      </c>
      <c r="F127" s="256">
        <v>0</v>
      </c>
      <c r="G127" s="253"/>
      <c r="H127" s="253"/>
      <c r="I127" s="254">
        <v>0</v>
      </c>
    </row>
    <row r="128" spans="2:9" ht="24.75" customHeight="1">
      <c r="B128" s="260">
        <v>3237</v>
      </c>
      <c r="C128" s="257" t="s">
        <v>182</v>
      </c>
      <c r="D128" s="253"/>
      <c r="E128" s="256"/>
      <c r="F128" s="256">
        <v>0</v>
      </c>
      <c r="G128" s="253"/>
      <c r="H128" s="253"/>
      <c r="I128" s="254"/>
    </row>
    <row r="129" spans="2:9" ht="24.75" customHeight="1">
      <c r="B129" s="260">
        <v>329</v>
      </c>
      <c r="C129" s="257" t="s">
        <v>41</v>
      </c>
      <c r="D129" s="253"/>
      <c r="E129" s="256">
        <v>10000</v>
      </c>
      <c r="F129" s="256">
        <v>6525</v>
      </c>
      <c r="G129" s="253"/>
      <c r="H129" s="253"/>
      <c r="I129" s="254">
        <f>F129/E129*100</f>
        <v>65.25</v>
      </c>
    </row>
    <row r="130" spans="2:9" ht="24.75" customHeight="1">
      <c r="B130" s="260">
        <v>3295</v>
      </c>
      <c r="C130" s="257" t="s">
        <v>46</v>
      </c>
      <c r="D130" s="253"/>
      <c r="E130" s="256"/>
      <c r="F130" s="256">
        <v>6525</v>
      </c>
      <c r="G130" s="253"/>
      <c r="H130" s="253"/>
      <c r="I130" s="254"/>
    </row>
    <row r="131" spans="2:9" ht="25.5" customHeight="1">
      <c r="B131" s="269" t="s">
        <v>225</v>
      </c>
      <c r="C131" s="271" t="s">
        <v>153</v>
      </c>
      <c r="D131" s="253"/>
      <c r="E131" s="262">
        <f>E133</f>
        <v>23600000</v>
      </c>
      <c r="F131" s="262">
        <v>23625</v>
      </c>
      <c r="G131" s="253"/>
      <c r="H131" s="253"/>
      <c r="I131" s="280">
        <f>F131/E131*100</f>
        <v>0.10010593220338984</v>
      </c>
    </row>
    <row r="132" spans="2:9" ht="12.75">
      <c r="B132" s="300" t="s">
        <v>224</v>
      </c>
      <c r="C132" s="301"/>
      <c r="D132" s="253"/>
      <c r="E132" s="272">
        <v>23600000</v>
      </c>
      <c r="F132" s="256">
        <v>23625</v>
      </c>
      <c r="G132" s="253"/>
      <c r="H132" s="253"/>
      <c r="I132" s="254">
        <f>F132/E132*100</f>
        <v>0.10010593220338984</v>
      </c>
    </row>
    <row r="133" spans="2:9" ht="24.75" customHeight="1">
      <c r="B133" s="260">
        <v>4</v>
      </c>
      <c r="C133" s="270" t="s">
        <v>226</v>
      </c>
      <c r="D133" s="253"/>
      <c r="E133" s="256">
        <f>E134</f>
        <v>23600000</v>
      </c>
      <c r="F133" s="256">
        <v>23625</v>
      </c>
      <c r="G133" s="253"/>
      <c r="H133" s="253"/>
      <c r="I133" s="254">
        <f>F133/E133*100</f>
        <v>0.10010593220338984</v>
      </c>
    </row>
    <row r="134" spans="2:9" ht="25.5" customHeight="1">
      <c r="B134" s="273">
        <v>42</v>
      </c>
      <c r="C134" s="257" t="s">
        <v>55</v>
      </c>
      <c r="D134" s="253"/>
      <c r="E134" s="256">
        <f>E135</f>
        <v>23600000</v>
      </c>
      <c r="F134" s="256">
        <v>23625</v>
      </c>
      <c r="G134" s="253"/>
      <c r="H134" s="253"/>
      <c r="I134" s="254">
        <v>0</v>
      </c>
    </row>
    <row r="135" spans="2:9" ht="26.25" customHeight="1">
      <c r="B135" s="260">
        <v>421</v>
      </c>
      <c r="C135" s="257" t="s">
        <v>170</v>
      </c>
      <c r="D135" s="253"/>
      <c r="E135" s="256">
        <v>23600000</v>
      </c>
      <c r="F135" s="256">
        <v>23625</v>
      </c>
      <c r="G135" s="253"/>
      <c r="H135" s="253"/>
      <c r="I135" s="254">
        <v>0</v>
      </c>
    </row>
    <row r="136" spans="2:9" ht="24.75" customHeight="1">
      <c r="B136" s="284">
        <v>4213</v>
      </c>
      <c r="C136" s="264" t="s">
        <v>192</v>
      </c>
      <c r="D136" s="251"/>
      <c r="E136" s="255"/>
      <c r="F136" s="282">
        <v>23625</v>
      </c>
      <c r="G136" s="251"/>
      <c r="H136" s="251"/>
      <c r="I136" s="252"/>
    </row>
  </sheetData>
  <sheetProtection/>
  <mergeCells count="7">
    <mergeCell ref="B132:C132"/>
    <mergeCell ref="B1:C1"/>
    <mergeCell ref="B3:H4"/>
    <mergeCell ref="B5:C5"/>
    <mergeCell ref="B62:C62"/>
    <mergeCell ref="B100:C100"/>
    <mergeCell ref="B124:C1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3" width="11.7109375" style="0" customWidth="1"/>
    <col min="4" max="4" width="8.00390625" style="0" customWidth="1"/>
    <col min="5" max="5" width="20.421875" style="0" customWidth="1"/>
    <col min="6" max="6" width="15.00390625" style="0" customWidth="1"/>
    <col min="7" max="7" width="9.00390625" style="0" customWidth="1"/>
    <col min="8" max="8" width="15.8515625" style="0" customWidth="1"/>
    <col min="9" max="9" width="0.2890625" style="0" hidden="1" customWidth="1"/>
    <col min="10" max="10" width="10.140625" style="0" customWidth="1"/>
  </cols>
  <sheetData>
    <row r="2" spans="1:10" ht="15">
      <c r="A2" s="296" t="s">
        <v>200</v>
      </c>
      <c r="B2" s="296"/>
      <c r="C2" s="296"/>
      <c r="D2" s="296"/>
      <c r="E2" s="296"/>
      <c r="F2" s="48"/>
      <c r="G2" s="48"/>
      <c r="H2" s="48"/>
      <c r="I2" s="48"/>
      <c r="J2" s="48"/>
    </row>
    <row r="3" spans="1:10" ht="15">
      <c r="A3" s="296"/>
      <c r="B3" s="296"/>
      <c r="C3" s="296"/>
      <c r="D3" s="296"/>
      <c r="E3" s="48"/>
      <c r="F3" s="48"/>
      <c r="G3" s="48"/>
      <c r="H3" s="48"/>
      <c r="I3" s="48"/>
      <c r="J3" s="48"/>
    </row>
    <row r="4" spans="1:10" ht="58.5" customHeight="1">
      <c r="A4" s="49" t="s">
        <v>0</v>
      </c>
      <c r="B4" s="49" t="s">
        <v>4</v>
      </c>
      <c r="C4" s="49" t="s">
        <v>3</v>
      </c>
      <c r="D4" s="49" t="s">
        <v>2</v>
      </c>
      <c r="E4" s="50" t="s">
        <v>1</v>
      </c>
      <c r="F4" s="51" t="s">
        <v>236</v>
      </c>
      <c r="G4" s="51" t="s">
        <v>230</v>
      </c>
      <c r="H4" s="51" t="s">
        <v>234</v>
      </c>
      <c r="I4" s="51" t="s">
        <v>204</v>
      </c>
      <c r="J4" s="51" t="s">
        <v>233</v>
      </c>
    </row>
    <row r="5" spans="1:10" ht="14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spans="1:10" ht="15" thickBot="1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55.5" customHeight="1" thickBot="1">
      <c r="A7" s="80">
        <v>9</v>
      </c>
      <c r="B7" s="80"/>
      <c r="C7" s="80"/>
      <c r="D7" s="80"/>
      <c r="E7" s="103" t="s">
        <v>112</v>
      </c>
      <c r="F7" s="66">
        <v>7200251.06</v>
      </c>
      <c r="G7" s="104">
        <v>0</v>
      </c>
      <c r="H7" s="66">
        <f>H8</f>
        <v>11661280.08</v>
      </c>
      <c r="I7" s="125">
        <v>0</v>
      </c>
      <c r="J7" s="66">
        <v>0</v>
      </c>
    </row>
    <row r="8" spans="1:10" ht="36.75" customHeight="1">
      <c r="A8" s="80"/>
      <c r="B8" s="80">
        <v>92</v>
      </c>
      <c r="C8" s="80"/>
      <c r="D8" s="80"/>
      <c r="E8" s="81" t="s">
        <v>196</v>
      </c>
      <c r="F8" s="68">
        <v>7200251.06</v>
      </c>
      <c r="G8" s="68">
        <v>0</v>
      </c>
      <c r="H8" s="68">
        <v>11661280.08</v>
      </c>
      <c r="I8" s="94">
        <v>0</v>
      </c>
      <c r="J8" s="68">
        <v>0</v>
      </c>
    </row>
    <row r="9" spans="1:10" ht="42" customHeight="1">
      <c r="A9" s="99"/>
      <c r="B9" s="99"/>
      <c r="C9" s="99">
        <v>922</v>
      </c>
      <c r="D9" s="99"/>
      <c r="E9" s="83" t="s">
        <v>198</v>
      </c>
      <c r="F9" s="101">
        <v>7200251.06</v>
      </c>
      <c r="G9" s="101">
        <v>0</v>
      </c>
      <c r="H9" s="101">
        <v>11661280.08</v>
      </c>
      <c r="I9" s="102">
        <v>0</v>
      </c>
      <c r="J9" s="75">
        <v>0</v>
      </c>
    </row>
    <row r="10" spans="1:10" ht="40.5" customHeight="1">
      <c r="A10" s="79"/>
      <c r="B10" s="79"/>
      <c r="C10" s="79"/>
      <c r="D10" s="79">
        <v>9221</v>
      </c>
      <c r="E10" s="83" t="s">
        <v>197</v>
      </c>
      <c r="F10" s="75">
        <v>7200251.06</v>
      </c>
      <c r="G10" s="74">
        <v>0</v>
      </c>
      <c r="H10" s="74">
        <v>11661280.08</v>
      </c>
      <c r="I10" s="102">
        <v>0</v>
      </c>
      <c r="J10" s="75">
        <v>0</v>
      </c>
    </row>
    <row r="11" spans="1:10" ht="14.25">
      <c r="A11" s="89"/>
      <c r="B11" s="89"/>
      <c r="C11" s="89"/>
      <c r="D11" s="89"/>
      <c r="E11" s="90"/>
      <c r="F11" s="90"/>
      <c r="G11" s="92"/>
      <c r="H11" s="92"/>
      <c r="I11" s="91"/>
      <c r="J11" s="91"/>
    </row>
    <row r="12" spans="1:10" ht="14.25">
      <c r="A12" s="89"/>
      <c r="B12" s="89"/>
      <c r="C12" s="89"/>
      <c r="D12" s="89"/>
      <c r="E12" s="90"/>
      <c r="F12" s="90"/>
      <c r="G12" s="92"/>
      <c r="H12" s="92"/>
      <c r="I12" s="91"/>
      <c r="J12" s="91"/>
    </row>
  </sheetData>
  <sheetProtection/>
  <mergeCells count="2">
    <mergeCell ref="A3:D3"/>
    <mergeCell ref="A2:E2"/>
  </mergeCells>
  <printOptions/>
  <pageMargins left="0.25" right="0.25" top="0.75" bottom="0.7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zuc1</dc:creator>
  <cp:keywords/>
  <dc:description/>
  <cp:lastModifiedBy>tajnistvo LSZ</cp:lastModifiedBy>
  <cp:lastPrinted>2022-07-22T06:25:46Z</cp:lastPrinted>
  <dcterms:created xsi:type="dcterms:W3CDTF">2013-03-05T10:23:06Z</dcterms:created>
  <dcterms:modified xsi:type="dcterms:W3CDTF">2022-09-27T11:02:41Z</dcterms:modified>
  <cp:category/>
  <cp:version/>
  <cp:contentType/>
  <cp:contentStatus/>
</cp:coreProperties>
</file>